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09"/>
  <workbookPr/>
  <mc:AlternateContent xmlns:mc="http://schemas.openxmlformats.org/markup-compatibility/2006">
    <mc:Choice Requires="x15">
      <x15ac:absPath xmlns:x15ac="http://schemas.microsoft.com/office/spreadsheetml/2010/11/ac" url="https://saludcapitalgovco-my.sharepoint.com/personal/organismosdecontrolpublico_saludcapital_gov_co/Documents/1 PROPOSICIONES/PROPOSICIONES 2025/PROPOSICIÓN 168 DE 2025 - BALANCE EJECUCIÓN PLAN DE DESARROLLO/ANEXOS/"/>
    </mc:Choice>
  </mc:AlternateContent>
  <xr:revisionPtr revIDLastSave="217" documentId="8_{84A75068-5750-412C-9D61-D986AC602355}" xr6:coauthVersionLast="47" xr6:coauthVersionMax="47" xr10:uidLastSave="{B0A5C718-721D-424F-BC13-98763982893D}"/>
  <bookViews>
    <workbookView xWindow="-110" yWindow="-110" windowWidth="19420" windowHeight="10300" xr2:uid="{00000000-000D-0000-FFFF-FFFF00000000}"/>
  </bookViews>
  <sheets>
    <sheet name="Metas" sheetId="1" r:id="rId1"/>
  </sheets>
  <definedNames>
    <definedName name="_xlnm._FilterDatabase" localSheetId="0" hidden="1">Metas!$A$2:$V$96</definedName>
    <definedName name="_xlnm.Print_Area" localSheetId="0">Metas!$B$1:$T$97</definedName>
    <definedName name="_xlnm.Print_Titles" localSheetId="0">Metas!$2:$2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 i="1" l="1"/>
  <c r="T5" i="1"/>
  <c r="T6" i="1"/>
  <c r="T7" i="1"/>
  <c r="T8" i="1"/>
  <c r="T9" i="1"/>
  <c r="T10" i="1"/>
  <c r="T11" i="1"/>
  <c r="T12" i="1"/>
  <c r="T13" i="1"/>
  <c r="T14" i="1"/>
  <c r="T15" i="1"/>
  <c r="T16" i="1"/>
  <c r="T17" i="1"/>
  <c r="T18" i="1"/>
  <c r="T19" i="1"/>
  <c r="T20" i="1"/>
  <c r="T21" i="1"/>
  <c r="T22" i="1"/>
  <c r="T23" i="1"/>
  <c r="T24" i="1"/>
  <c r="T26" i="1"/>
  <c r="T28" i="1"/>
  <c r="T32" i="1"/>
  <c r="T33" i="1"/>
  <c r="T38"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R5" i="1"/>
  <c r="R6" i="1"/>
  <c r="R7" i="1"/>
  <c r="R8" i="1"/>
  <c r="R9" i="1"/>
  <c r="R10" i="1"/>
  <c r="R11" i="1"/>
  <c r="R12" i="1"/>
  <c r="R13" i="1"/>
  <c r="R14" i="1"/>
  <c r="R15" i="1"/>
  <c r="R16" i="1"/>
  <c r="R17" i="1"/>
  <c r="R18" i="1"/>
  <c r="R19" i="1"/>
  <c r="R20" i="1"/>
  <c r="R21" i="1"/>
  <c r="R22" i="1"/>
  <c r="R23" i="1"/>
  <c r="R24" i="1"/>
  <c r="R26" i="1"/>
  <c r="R28" i="1"/>
  <c r="R32" i="1"/>
  <c r="R33" i="1"/>
  <c r="R38"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3" i="1"/>
  <c r="S95" i="1"/>
  <c r="Q95" i="1"/>
  <c r="P95" i="1"/>
  <c r="L94" i="1"/>
  <c r="L93" i="1"/>
  <c r="L92" i="1"/>
  <c r="L91" i="1"/>
  <c r="L90" i="1"/>
  <c r="L88" i="1"/>
  <c r="L87" i="1"/>
  <c r="L86" i="1"/>
  <c r="L85" i="1"/>
  <c r="L83" i="1"/>
  <c r="L80" i="1"/>
  <c r="L79" i="1"/>
  <c r="L78"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38" i="1"/>
  <c r="L33" i="1"/>
  <c r="L30" i="1"/>
  <c r="L29" i="1"/>
  <c r="L28" i="1"/>
  <c r="L27" i="1"/>
  <c r="J26" i="1"/>
  <c r="L25" i="1"/>
  <c r="L24" i="1"/>
  <c r="L23" i="1"/>
  <c r="L22" i="1"/>
  <c r="L21" i="1"/>
  <c r="L20" i="1"/>
  <c r="L19" i="1"/>
  <c r="L17" i="1"/>
  <c r="O16" i="1"/>
  <c r="N16" i="1"/>
  <c r="M16" i="1"/>
  <c r="J16" i="1"/>
  <c r="L16" i="1" s="1"/>
  <c r="L15" i="1"/>
  <c r="L14" i="1"/>
  <c r="L13" i="1"/>
  <c r="L12" i="1"/>
  <c r="L11" i="1"/>
  <c r="L10" i="1"/>
  <c r="L9" i="1"/>
  <c r="L8" i="1"/>
  <c r="L7" i="1"/>
  <c r="L6" i="1"/>
  <c r="L5" i="1"/>
  <c r="L4" i="1"/>
  <c r="L3" i="1"/>
  <c r="T95" i="1" l="1"/>
  <c r="R95" i="1"/>
  <c r="L18" i="1"/>
  <c r="L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Sandra Janet, Gomez Gomez</author>
    <author>Autor</author>
  </authors>
  <commentList>
    <comment ref="K4" authorId="0" shapeId="0" xr:uid="{00000000-0006-0000-0000-000001000000}">
      <text>
        <r>
          <rPr>
            <b/>
            <sz val="9"/>
            <color indexed="81"/>
            <rFont val="Tahoma"/>
            <family val="2"/>
          </rPr>
          <t>SDS: información con corte a noviembre 2024</t>
        </r>
      </text>
    </comment>
    <comment ref="K5" authorId="0" shapeId="0" xr:uid="{00000000-0006-0000-0000-000002000000}">
      <text>
        <r>
          <rPr>
            <b/>
            <sz val="9"/>
            <color indexed="81"/>
            <rFont val="Tahoma"/>
            <family val="2"/>
          </rPr>
          <t>SDS: información con corte a noviembre 2024</t>
        </r>
        <r>
          <rPr>
            <sz val="9"/>
            <color indexed="81"/>
            <rFont val="Tahoma"/>
            <family val="2"/>
          </rPr>
          <t xml:space="preserve">
</t>
        </r>
      </text>
    </comment>
    <comment ref="K6" authorId="0" shapeId="0" xr:uid="{00000000-0006-0000-0000-000003000000}">
      <text>
        <r>
          <rPr>
            <b/>
            <sz val="9"/>
            <color indexed="81"/>
            <rFont val="Tahoma"/>
            <family val="2"/>
          </rPr>
          <t>SDS: información con corte a noviembre 2024</t>
        </r>
        <r>
          <rPr>
            <sz val="9"/>
            <color indexed="81"/>
            <rFont val="Tahoma"/>
            <family val="2"/>
          </rPr>
          <t xml:space="preserve">
</t>
        </r>
      </text>
    </comment>
    <comment ref="K7" authorId="0" shapeId="0" xr:uid="{00000000-0006-0000-0000-000004000000}">
      <text>
        <r>
          <rPr>
            <b/>
            <sz val="9"/>
            <color indexed="81"/>
            <rFont val="Tahoma"/>
            <family val="2"/>
          </rPr>
          <t>SDS: información con corte a noviembre 2024</t>
        </r>
      </text>
    </comment>
    <comment ref="K8" authorId="0" shapeId="0" xr:uid="{00000000-0006-0000-0000-000005000000}">
      <text>
        <r>
          <rPr>
            <b/>
            <sz val="9"/>
            <color indexed="81"/>
            <rFont val="Tahoma"/>
            <family val="2"/>
          </rPr>
          <t>SDS: información con corte a noviembre 2024</t>
        </r>
        <r>
          <rPr>
            <sz val="9"/>
            <color indexed="81"/>
            <rFont val="Tahoma"/>
            <family val="2"/>
          </rPr>
          <t xml:space="preserve">
</t>
        </r>
      </text>
    </comment>
    <comment ref="K9" authorId="0" shapeId="0" xr:uid="{00000000-0006-0000-0000-000006000000}">
      <text>
        <r>
          <rPr>
            <b/>
            <sz val="9"/>
            <color indexed="81"/>
            <rFont val="Tahoma"/>
            <family val="2"/>
          </rPr>
          <t>SDS: información con corte a noviembre 2024</t>
        </r>
        <r>
          <rPr>
            <sz val="9"/>
            <color indexed="81"/>
            <rFont val="Tahoma"/>
            <family val="2"/>
          </rPr>
          <t xml:space="preserve">
</t>
        </r>
      </text>
    </comment>
    <comment ref="K10" authorId="0" shapeId="0" xr:uid="{00000000-0006-0000-0000-000007000000}">
      <text>
        <r>
          <rPr>
            <b/>
            <sz val="9"/>
            <color indexed="81"/>
            <rFont val="Tahoma"/>
            <family val="2"/>
          </rPr>
          <t>SDS: información con corte a noviembre 2024</t>
        </r>
      </text>
    </comment>
    <comment ref="K11" authorId="0" shapeId="0" xr:uid="{00000000-0006-0000-0000-000008000000}">
      <text>
        <r>
          <rPr>
            <b/>
            <sz val="9"/>
            <color indexed="81"/>
            <rFont val="Tahoma"/>
            <family val="2"/>
          </rPr>
          <t>SDS: información con corte a noviembre 2024</t>
        </r>
      </text>
    </comment>
    <comment ref="K12" authorId="0" shapeId="0" xr:uid="{00000000-0006-0000-0000-000009000000}">
      <text>
        <r>
          <rPr>
            <b/>
            <sz val="9"/>
            <color indexed="81"/>
            <rFont val="Tahoma"/>
            <family val="2"/>
          </rPr>
          <t>SDS: información con corte a noviembre 2024</t>
        </r>
      </text>
    </comment>
    <comment ref="K13" authorId="0" shapeId="0" xr:uid="{00000000-0006-0000-0000-00000A000000}">
      <text>
        <r>
          <rPr>
            <b/>
            <sz val="9"/>
            <color indexed="81"/>
            <rFont val="Tahoma"/>
            <family val="2"/>
          </rPr>
          <t>SDS: información con corte a noviembre 2024</t>
        </r>
        <r>
          <rPr>
            <sz val="9"/>
            <color indexed="81"/>
            <rFont val="Tahoma"/>
            <family val="2"/>
          </rPr>
          <t xml:space="preserve">
</t>
        </r>
      </text>
    </comment>
    <comment ref="K14" authorId="0" shapeId="0" xr:uid="{00000000-0006-0000-0000-00000B000000}">
      <text>
        <r>
          <rPr>
            <b/>
            <sz val="9"/>
            <color indexed="81"/>
            <rFont val="Tahoma"/>
            <family val="2"/>
          </rPr>
          <t>SDS: información con corte a noviembre 2024</t>
        </r>
      </text>
    </comment>
    <comment ref="K15" authorId="0" shapeId="0" xr:uid="{00000000-0006-0000-0000-00000C000000}">
      <text>
        <r>
          <rPr>
            <b/>
            <sz val="9"/>
            <color indexed="81"/>
            <rFont val="Tahoma"/>
            <family val="2"/>
          </rPr>
          <t>SDS: información con corte a noviembre 2024</t>
        </r>
      </text>
    </comment>
    <comment ref="K16" authorId="0" shapeId="0" xr:uid="{00000000-0006-0000-0000-00000D000000}">
      <text>
        <r>
          <rPr>
            <b/>
            <sz val="9"/>
            <color indexed="81"/>
            <rFont val="Tahoma"/>
            <family val="2"/>
          </rPr>
          <t>SDS: información con corte a noviembre 2024</t>
        </r>
        <r>
          <rPr>
            <sz val="9"/>
            <color indexed="81"/>
            <rFont val="Tahoma"/>
            <family val="2"/>
          </rPr>
          <t xml:space="preserve">
</t>
        </r>
      </text>
    </comment>
    <comment ref="K17" authorId="0" shapeId="0" xr:uid="{00000000-0006-0000-0000-00000E000000}">
      <text>
        <r>
          <rPr>
            <b/>
            <sz val="9"/>
            <color indexed="81"/>
            <rFont val="Tahoma"/>
            <family val="2"/>
          </rPr>
          <t>SDS: información con corte a noviembre 2024</t>
        </r>
        <r>
          <rPr>
            <sz val="9"/>
            <color indexed="81"/>
            <rFont val="Tahoma"/>
            <family val="2"/>
          </rPr>
          <t xml:space="preserve">
</t>
        </r>
      </text>
    </comment>
    <comment ref="K18" authorId="0" shapeId="0" xr:uid="{00000000-0006-0000-0000-00000F000000}">
      <text>
        <r>
          <rPr>
            <b/>
            <sz val="9"/>
            <color indexed="81"/>
            <rFont val="Tahoma"/>
            <family val="2"/>
          </rPr>
          <t>SDS: información con corte a noviembre 2024</t>
        </r>
      </text>
    </comment>
    <comment ref="K19" authorId="0" shapeId="0" xr:uid="{00000000-0006-0000-0000-000010000000}">
      <text>
        <r>
          <rPr>
            <b/>
            <sz val="9"/>
            <color indexed="81"/>
            <rFont val="Tahoma"/>
            <family val="2"/>
          </rPr>
          <t>SDS: información con corte a noviembre 2024</t>
        </r>
        <r>
          <rPr>
            <sz val="9"/>
            <color indexed="81"/>
            <rFont val="Tahoma"/>
            <family val="2"/>
          </rPr>
          <t xml:space="preserve">
</t>
        </r>
      </text>
    </comment>
    <comment ref="K20" authorId="0" shapeId="0" xr:uid="{00000000-0006-0000-0000-000011000000}">
      <text>
        <r>
          <rPr>
            <b/>
            <sz val="9"/>
            <color indexed="81"/>
            <rFont val="Tahoma"/>
            <family val="2"/>
          </rPr>
          <t>SDS: información con corte a noviembre 2024</t>
        </r>
      </text>
    </comment>
    <comment ref="K21" authorId="0" shapeId="0" xr:uid="{00000000-0006-0000-0000-000012000000}">
      <text>
        <r>
          <rPr>
            <b/>
            <sz val="9"/>
            <color indexed="81"/>
            <rFont val="Tahoma"/>
            <family val="2"/>
          </rPr>
          <t>SDS: información con corte a noviembre 2024</t>
        </r>
        <r>
          <rPr>
            <sz val="9"/>
            <color indexed="81"/>
            <rFont val="Tahoma"/>
            <family val="2"/>
          </rPr>
          <t xml:space="preserve">
</t>
        </r>
      </text>
    </comment>
    <comment ref="K22" authorId="0" shapeId="0" xr:uid="{00000000-0006-0000-0000-000013000000}">
      <text>
        <r>
          <rPr>
            <b/>
            <sz val="9"/>
            <color indexed="81"/>
            <rFont val="Tahoma"/>
            <family val="2"/>
          </rPr>
          <t>SDS: información con corte a noviembre 2024</t>
        </r>
        <r>
          <rPr>
            <sz val="9"/>
            <color indexed="81"/>
            <rFont val="Tahoma"/>
            <family val="2"/>
          </rPr>
          <t xml:space="preserve">
</t>
        </r>
      </text>
    </comment>
    <comment ref="J32" authorId="1" shapeId="0" xr:uid="{00000000-0006-0000-0000-000014000000}">
      <text>
        <r>
          <rPr>
            <sz val="9"/>
            <color indexed="81"/>
            <rFont val="Tahoma"/>
            <family val="2"/>
          </rPr>
          <t xml:space="preserve">segplan 0%
</t>
        </r>
      </text>
    </comment>
    <comment ref="J33" authorId="1" shapeId="0" xr:uid="{00000000-0006-0000-0000-000015000000}">
      <text>
        <r>
          <rPr>
            <b/>
            <sz val="9"/>
            <color indexed="81"/>
            <rFont val="Tahoma"/>
            <family val="2"/>
          </rPr>
          <t>Autor:</t>
        </r>
        <r>
          <rPr>
            <sz val="9"/>
            <color indexed="81"/>
            <rFont val="Tahoma"/>
            <family val="2"/>
          </rPr>
          <t xml:space="preserve">
2,73% programado incialmente</t>
        </r>
      </text>
    </comment>
    <comment ref="O36" authorId="1" shapeId="0" xr:uid="{00000000-0006-0000-0000-000016000000}">
      <text>
        <r>
          <rPr>
            <b/>
            <sz val="9"/>
            <color indexed="81"/>
            <rFont val="Tahoma"/>
            <family val="2"/>
          </rPr>
          <t>Autor:</t>
        </r>
        <r>
          <rPr>
            <sz val="9"/>
            <color indexed="81"/>
            <rFont val="Tahoma"/>
            <family val="2"/>
          </rPr>
          <t xml:space="preserve">
este proyecto tiene VF hasta el año 2033. Esta meta tiene programación hasta 2033</t>
        </r>
      </text>
    </comment>
    <comment ref="O37" authorId="1" shapeId="0" xr:uid="{00000000-0006-0000-0000-000017000000}">
      <text>
        <r>
          <rPr>
            <b/>
            <sz val="9"/>
            <color indexed="81"/>
            <rFont val="Tahoma"/>
            <family val="2"/>
          </rPr>
          <t>Autor:</t>
        </r>
        <r>
          <rPr>
            <sz val="9"/>
            <color indexed="81"/>
            <rFont val="Tahoma"/>
            <family val="2"/>
          </rPr>
          <t xml:space="preserve">
Esta meta tiene programación hasta 2027</t>
        </r>
      </text>
    </comment>
    <comment ref="J46" authorId="1" shapeId="0" xr:uid="{00000000-0006-0000-0000-000018000000}">
      <text>
        <r>
          <rPr>
            <b/>
            <sz val="9"/>
            <color indexed="81"/>
            <rFont val="Tahoma"/>
            <family val="2"/>
          </rPr>
          <t>Autor:</t>
        </r>
        <r>
          <rPr>
            <sz val="9"/>
            <color indexed="81"/>
            <rFont val="Tahoma"/>
            <family val="2"/>
          </rPr>
          <t xml:space="preserve">
SEGPLAN 100%</t>
        </r>
      </text>
    </comment>
    <comment ref="K63" authorId="0" shapeId="0" xr:uid="{00000000-0006-0000-0000-000019000000}">
      <text>
        <r>
          <rPr>
            <b/>
            <sz val="9"/>
            <color indexed="81"/>
            <rFont val="Tahoma"/>
            <family val="2"/>
          </rPr>
          <t>SDS: información con corte a noviembre 2024</t>
        </r>
      </text>
    </comment>
    <comment ref="K64" authorId="0" shapeId="0" xr:uid="{00000000-0006-0000-0000-00001A000000}">
      <text>
        <r>
          <rPr>
            <b/>
            <sz val="9"/>
            <color indexed="81"/>
            <rFont val="Tahoma"/>
            <family val="2"/>
          </rPr>
          <t>SDS: información con corte a noviembre 2024</t>
        </r>
        <r>
          <rPr>
            <sz val="9"/>
            <color indexed="81"/>
            <rFont val="Tahoma"/>
            <family val="2"/>
          </rPr>
          <t xml:space="preserve">
</t>
        </r>
      </text>
    </comment>
    <comment ref="K65" authorId="0" shapeId="0" xr:uid="{00000000-0006-0000-0000-00001B000000}">
      <text>
        <r>
          <rPr>
            <b/>
            <sz val="9"/>
            <color indexed="81"/>
            <rFont val="Tahoma"/>
            <family val="2"/>
          </rPr>
          <t>SDS: información con corte a noviembre 2024</t>
        </r>
        <r>
          <rPr>
            <sz val="9"/>
            <color indexed="81"/>
            <rFont val="Tahoma"/>
            <family val="2"/>
          </rPr>
          <t xml:space="preserve">
</t>
        </r>
      </text>
    </comment>
    <comment ref="K66" authorId="0" shapeId="0" xr:uid="{00000000-0006-0000-0000-00001C000000}">
      <text>
        <r>
          <rPr>
            <b/>
            <sz val="9"/>
            <color indexed="81"/>
            <rFont val="Tahoma"/>
            <family val="2"/>
          </rPr>
          <t>SDS: información con corte a noviembre 2024</t>
        </r>
      </text>
    </comment>
    <comment ref="K67" authorId="0" shapeId="0" xr:uid="{00000000-0006-0000-0000-00001D000000}">
      <text>
        <r>
          <rPr>
            <b/>
            <sz val="9"/>
            <color indexed="81"/>
            <rFont val="Tahoma"/>
            <family val="2"/>
          </rPr>
          <t>SDS: información con corte a noviembre 2024</t>
        </r>
      </text>
    </comment>
    <comment ref="K68" authorId="0" shapeId="0" xr:uid="{00000000-0006-0000-0000-00001E000000}">
      <text>
        <r>
          <rPr>
            <b/>
            <sz val="9"/>
            <color indexed="81"/>
            <rFont val="Tahoma"/>
            <family val="2"/>
          </rPr>
          <t>SDS: información con corte a noviembre 2024</t>
        </r>
        <r>
          <rPr>
            <sz val="9"/>
            <color indexed="81"/>
            <rFont val="Tahoma"/>
            <family val="2"/>
          </rPr>
          <t xml:space="preserve">
</t>
        </r>
      </text>
    </comment>
    <comment ref="K69" authorId="0" shapeId="0" xr:uid="{00000000-0006-0000-0000-00001F000000}">
      <text>
        <r>
          <rPr>
            <b/>
            <sz val="9"/>
            <color indexed="81"/>
            <rFont val="Tahoma"/>
            <family val="2"/>
          </rPr>
          <t>SDS: información con corte a noviembre 2024</t>
        </r>
      </text>
    </comment>
    <comment ref="K70" authorId="0" shapeId="0" xr:uid="{00000000-0006-0000-0000-000020000000}">
      <text>
        <r>
          <rPr>
            <b/>
            <sz val="9"/>
            <color indexed="81"/>
            <rFont val="Tahoma"/>
            <family val="2"/>
          </rPr>
          <t>SDS: información con corte a noviembre 2024</t>
        </r>
        <r>
          <rPr>
            <sz val="9"/>
            <color indexed="81"/>
            <rFont val="Tahoma"/>
            <family val="2"/>
          </rPr>
          <t xml:space="preserve">
</t>
        </r>
      </text>
    </comment>
    <comment ref="K71" authorId="0" shapeId="0" xr:uid="{00000000-0006-0000-0000-000021000000}">
      <text>
        <r>
          <rPr>
            <b/>
            <sz val="9"/>
            <color indexed="81"/>
            <rFont val="Tahoma"/>
            <family val="2"/>
          </rPr>
          <t>SDS: información con corte a noviembre 2024</t>
        </r>
      </text>
    </comment>
    <comment ref="K72" authorId="0" shapeId="0" xr:uid="{00000000-0006-0000-0000-000022000000}">
      <text>
        <r>
          <rPr>
            <b/>
            <sz val="9"/>
            <color indexed="81"/>
            <rFont val="Tahoma"/>
            <family val="2"/>
          </rPr>
          <t>SDS: información con corte a noviembre 2024</t>
        </r>
      </text>
    </comment>
    <comment ref="K73" authorId="0" shapeId="0" xr:uid="{00000000-0006-0000-0000-000023000000}">
      <text>
        <r>
          <rPr>
            <b/>
            <sz val="9"/>
            <color indexed="81"/>
            <rFont val="Tahoma"/>
            <family val="2"/>
          </rPr>
          <t>SDS: información con corte a noviembre 2024</t>
        </r>
        <r>
          <rPr>
            <sz val="9"/>
            <color indexed="81"/>
            <rFont val="Tahoma"/>
            <family val="2"/>
          </rPr>
          <t xml:space="preserve">
</t>
        </r>
      </text>
    </comment>
    <comment ref="K74" authorId="0" shapeId="0" xr:uid="{00000000-0006-0000-0000-000024000000}">
      <text>
        <r>
          <rPr>
            <b/>
            <sz val="9"/>
            <color indexed="81"/>
            <rFont val="Tahoma"/>
            <family val="2"/>
          </rPr>
          <t>SDS: información con corte a noviembre 2024</t>
        </r>
        <r>
          <rPr>
            <sz val="9"/>
            <color indexed="81"/>
            <rFont val="Tahoma"/>
            <family val="2"/>
          </rPr>
          <t xml:space="preserve">
</t>
        </r>
      </text>
    </comment>
    <comment ref="K75" authorId="0" shapeId="0" xr:uid="{00000000-0006-0000-0000-000025000000}">
      <text>
        <r>
          <rPr>
            <b/>
            <sz val="9"/>
            <color indexed="81"/>
            <rFont val="Tahoma"/>
            <family val="2"/>
          </rPr>
          <t>SDS: información con corte a noviembre 2024</t>
        </r>
      </text>
    </comment>
    <comment ref="K76" authorId="0" shapeId="0" xr:uid="{00000000-0006-0000-0000-000026000000}">
      <text>
        <r>
          <rPr>
            <b/>
            <sz val="9"/>
            <color indexed="81"/>
            <rFont val="Tahoma"/>
            <family val="2"/>
          </rPr>
          <t>SDS: información con corte a noviembre 2024</t>
        </r>
        <r>
          <rPr>
            <sz val="9"/>
            <color indexed="81"/>
            <rFont val="Tahoma"/>
            <family val="2"/>
          </rPr>
          <t xml:space="preserve">
</t>
        </r>
      </text>
    </comment>
    <comment ref="K77" authorId="0" shapeId="0" xr:uid="{00000000-0006-0000-0000-000027000000}">
      <text>
        <r>
          <rPr>
            <b/>
            <sz val="9"/>
            <color indexed="81"/>
            <rFont val="Tahoma"/>
            <family val="2"/>
          </rPr>
          <t>SDS: información con corte a noviembre 2024</t>
        </r>
        <r>
          <rPr>
            <sz val="9"/>
            <color indexed="81"/>
            <rFont val="Tahoma"/>
            <family val="2"/>
          </rPr>
          <t xml:space="preserve">
</t>
        </r>
      </text>
    </comment>
    <comment ref="K78" authorId="0" shapeId="0" xr:uid="{00000000-0006-0000-0000-000028000000}">
      <text>
        <r>
          <rPr>
            <b/>
            <sz val="9"/>
            <color indexed="81"/>
            <rFont val="Tahoma"/>
            <family val="2"/>
          </rPr>
          <t>SDS: información con corte a noviembre 2024</t>
        </r>
      </text>
    </comment>
    <comment ref="K79" authorId="0" shapeId="0" xr:uid="{00000000-0006-0000-0000-000029000000}">
      <text>
        <r>
          <rPr>
            <b/>
            <sz val="9"/>
            <color indexed="81"/>
            <rFont val="Tahoma"/>
            <family val="2"/>
          </rPr>
          <t>SDS: información con corte a noviembre 2024</t>
        </r>
        <r>
          <rPr>
            <sz val="9"/>
            <color indexed="81"/>
            <rFont val="Tahoma"/>
            <family val="2"/>
          </rPr>
          <t xml:space="preserve">
</t>
        </r>
      </text>
    </comment>
    <comment ref="K80" authorId="0" shapeId="0" xr:uid="{00000000-0006-0000-0000-00002A000000}">
      <text>
        <r>
          <rPr>
            <b/>
            <sz val="9"/>
            <color indexed="81"/>
            <rFont val="Tahoma"/>
            <family val="2"/>
          </rPr>
          <t>SDS: información con corte a noviembre 2024</t>
        </r>
      </text>
    </comment>
    <comment ref="K81" authorId="0" shapeId="0" xr:uid="{00000000-0006-0000-0000-00002B000000}">
      <text>
        <r>
          <rPr>
            <b/>
            <sz val="9"/>
            <color indexed="81"/>
            <rFont val="Tahoma"/>
            <family val="2"/>
          </rPr>
          <t>SDS: información con corte a noviembre 2024</t>
        </r>
      </text>
    </comment>
    <comment ref="K83" authorId="0" shapeId="0" xr:uid="{00000000-0006-0000-0000-00002C000000}">
      <text>
        <r>
          <rPr>
            <b/>
            <sz val="9"/>
            <color indexed="81"/>
            <rFont val="Tahoma"/>
            <family val="2"/>
          </rPr>
          <t>SDS: información con corte a noviembre 2024</t>
        </r>
        <r>
          <rPr>
            <sz val="9"/>
            <color indexed="81"/>
            <rFont val="Tahoma"/>
            <family val="2"/>
          </rPr>
          <t xml:space="preserve">
</t>
        </r>
      </text>
    </comment>
    <comment ref="K84" authorId="0" shapeId="0" xr:uid="{00000000-0006-0000-0000-00002D000000}">
      <text>
        <r>
          <rPr>
            <b/>
            <sz val="9"/>
            <color indexed="81"/>
            <rFont val="Tahoma"/>
            <family val="2"/>
          </rPr>
          <t>SDS: información con corte a noviembre 2024</t>
        </r>
        <r>
          <rPr>
            <sz val="9"/>
            <color indexed="81"/>
            <rFont val="Tahoma"/>
            <family val="2"/>
          </rPr>
          <t xml:space="preserve">
</t>
        </r>
      </text>
    </comment>
    <comment ref="K85" authorId="0" shapeId="0" xr:uid="{00000000-0006-0000-0000-00002E000000}">
      <text>
        <r>
          <rPr>
            <b/>
            <sz val="9"/>
            <color indexed="81"/>
            <rFont val="Tahoma"/>
            <family val="2"/>
          </rPr>
          <t>SDS: información con corte a noviembre 2024</t>
        </r>
        <r>
          <rPr>
            <sz val="9"/>
            <color indexed="81"/>
            <rFont val="Tahoma"/>
            <family val="2"/>
          </rPr>
          <t xml:space="preserve">
</t>
        </r>
      </text>
    </comment>
    <comment ref="K86" authorId="0" shapeId="0" xr:uid="{00000000-0006-0000-0000-00002F000000}">
      <text>
        <r>
          <rPr>
            <b/>
            <sz val="9"/>
            <color indexed="81"/>
            <rFont val="Tahoma"/>
            <family val="2"/>
          </rPr>
          <t>SDS: información con corte a noviembre 2024</t>
        </r>
      </text>
    </comment>
    <comment ref="K87" authorId="0" shapeId="0" xr:uid="{00000000-0006-0000-0000-000030000000}">
      <text>
        <r>
          <rPr>
            <b/>
            <sz val="9"/>
            <color indexed="81"/>
            <rFont val="Tahoma"/>
            <family val="2"/>
          </rPr>
          <t>SDS: información con corte a noviembre 2024</t>
        </r>
        <r>
          <rPr>
            <sz val="9"/>
            <color indexed="81"/>
            <rFont val="Tahoma"/>
            <family val="2"/>
          </rPr>
          <t xml:space="preserve">
</t>
        </r>
      </text>
    </comment>
    <comment ref="K88" authorId="0" shapeId="0" xr:uid="{00000000-0006-0000-0000-000031000000}">
      <text>
        <r>
          <rPr>
            <b/>
            <sz val="9"/>
            <color indexed="81"/>
            <rFont val="Tahoma"/>
            <family val="2"/>
          </rPr>
          <t>SDS: información con corte a noviembre 2024</t>
        </r>
        <r>
          <rPr>
            <sz val="9"/>
            <color indexed="81"/>
            <rFont val="Tahoma"/>
            <family val="2"/>
          </rPr>
          <t xml:space="preserve">
</t>
        </r>
      </text>
    </comment>
    <comment ref="K89" authorId="0" shapeId="0" xr:uid="{00000000-0006-0000-0000-000032000000}">
      <text>
        <r>
          <rPr>
            <b/>
            <sz val="9"/>
            <color indexed="81"/>
            <rFont val="Tahoma"/>
            <family val="2"/>
          </rPr>
          <t>SDS: información con corte a noviembre 2024</t>
        </r>
      </text>
    </comment>
    <comment ref="K90" authorId="0" shapeId="0" xr:uid="{00000000-0006-0000-0000-000033000000}">
      <text>
        <r>
          <rPr>
            <b/>
            <sz val="9"/>
            <color indexed="81"/>
            <rFont val="Tahoma"/>
            <family val="2"/>
          </rPr>
          <t>SDS: información con corte a noviembre 2024</t>
        </r>
      </text>
    </comment>
    <comment ref="K91" authorId="0" shapeId="0" xr:uid="{00000000-0006-0000-0000-000034000000}">
      <text>
        <r>
          <rPr>
            <b/>
            <sz val="9"/>
            <color indexed="81"/>
            <rFont val="Tahoma"/>
            <family val="2"/>
          </rPr>
          <t>SDS: información con corte a noviembre 2024</t>
        </r>
      </text>
    </comment>
  </commentList>
</comments>
</file>

<file path=xl/sharedStrings.xml><?xml version="1.0" encoding="utf-8"?>
<sst xmlns="http://schemas.openxmlformats.org/spreadsheetml/2006/main" count="736" uniqueCount="334">
  <si>
    <t>Subsecretaría</t>
  </si>
  <si>
    <t>Cód, Objetivo</t>
  </si>
  <si>
    <t>Objetivo estrategico</t>
  </si>
  <si>
    <t>Cód, Programa Sectorial</t>
  </si>
  <si>
    <t>Nombre programa Sectorial</t>
  </si>
  <si>
    <t>Código Proyecto</t>
  </si>
  <si>
    <t>Nombre del proyecto</t>
  </si>
  <si>
    <t>Numeración metas</t>
  </si>
  <si>
    <t>Descripción de la meta</t>
  </si>
  <si>
    <t>Programación física 2024</t>
  </si>
  <si>
    <t xml:space="preserve">Ejecución física  a 31 de diciembre 2024.
</t>
  </si>
  <si>
    <t xml:space="preserve">% cumplilmiento a diciembre 2024
</t>
  </si>
  <si>
    <t>Programación física 2025</t>
  </si>
  <si>
    <t>Programación física 2026</t>
  </si>
  <si>
    <t>Programación física 2027</t>
  </si>
  <si>
    <t>Presupuesto definitivo a 31 de diciembre 2024</t>
  </si>
  <si>
    <t>Presupuesto comprometido a 31 de diciembre 2024</t>
  </si>
  <si>
    <t>% compromisos</t>
  </si>
  <si>
    <t>Giros a 31 de diciembre 2024</t>
  </si>
  <si>
    <t>% Giros</t>
  </si>
  <si>
    <t xml:space="preserve">Logros </t>
  </si>
  <si>
    <t>Dificultades</t>
  </si>
  <si>
    <t>Subsecretaría Corporativa</t>
  </si>
  <si>
    <t>Bogotá confía en su gobierno</t>
  </si>
  <si>
    <t>Gobierno abierto, íntegro, transparente y corresponsable</t>
  </si>
  <si>
    <t>Modernización y desarrollo administrativo de la Secretaria Distrital de Salud</t>
  </si>
  <si>
    <t>Contribuir al 100% en el ejercicio de la transparencia e innovación para el fortalecimiento de las capacidades institucionales del sector</t>
  </si>
  <si>
    <r>
      <rPr>
        <b/>
        <sz val="10"/>
        <color rgb="FF000000"/>
        <rFont val="Arial"/>
      </rPr>
      <t xml:space="preserve">Dirección Financiera: 
</t>
    </r>
    <r>
      <rPr>
        <sz val="10"/>
        <color rgb="FF000000"/>
        <rFont val="Arial"/>
      </rPr>
      <t xml:space="preserve">
Durante la vigencia 2024 por medio de la Resolución 1161 del 23 de agosto de 2024 se establece la creación el Comité Técnico de Seguimiento Financiero, Sostenibilidad Contable y Cartera del Fondo Financiero Distrital de Salud y de la Secretaria Distrital de Salud”. La cual unifica en un solo comité los 4 Comités de la Dirección Financiera, Comité de Seguimiento Financiero, Comité de Cartera y los dos comités de Sostenibilidad Contable, el del FFDS y de la SDS, y por lo tanto deroga todas las Resoluciones que los crearon y modificaron, esto permitiendo hacer más eficaces los comités cumpliendo los objetivos dados para cada uno de ellos.
Durante el segundo semestre de 2024 se presentaron los siguientes logros en el equipo de cobro coactivo de acuerdo con las gestiones jurídico administrativas adelantadas por el equipo: 
Se emitieron 1.807 actos administrativos que hacen parte de las etapas procesales del proceso de cobro coactivo, correspondientes a: facilidades de pago, incumplimiento de acuerdos de pago, mandamiento de pago, resuelve excepciones, resuelve recurso de reposición, continuar ejecución, embargo, auto de cierre y prescripción, de los cuales 2.694 fueron notificados durante la misma vigencia.
Se constituyeron 142 títulos de depósito judicial por valor de $138.093.841.
Se recibieron 172 solicitudes de facilidades de pago, 160 de las cuales fueron aprobadas emitiendo la correspondiente resolución de facilidad de pago, las cuales se encuentran en curso.
Por medio de la notificación efectiva del mandamiento de pago se logró la interrupción de términos para 1.270 expedientes con saldos a capital por aproximadamente 1.665 millones de pesos. 
Se presentaron y aprobaron en comité de cartera 2.145 expedientes para depuración por concepto de prescripción y remisibilidad, permitiendo la terminación y depuración de los estados financieros de los saldos correspondientes a estos.
Durante esta vigencia se recibieron ingresos por multas y sanciones debidamente ejecutoriadas por valor de $4.492.929.595, de los cuales $3.669.753.307 corresponden a ingresos por concepto de capital y $823.176.288 por concepto de intereses.
De igual forma, la actualización y posterior implementación del procedimiento de cobro coactivo SDS-FIN-PR-017 (versión 2), donde se consolida la articulación efectiva con las dependencias generadoras y la Dirección Financiera, mejorando la comunicación y la coordinación de los procesos entre las diferentes áreas de trabajo, permitiendo reducir significativamente los tiempos en el inicio del proceso persuasivo y coactivo. De igual forma, controlar de una manera eficiente la clasificación y gestión jurídica de la cartera, estableciendo de manera clara las condiciones de la cartera de imposible recaudo para su posterior depuración contable, finalmente con las medidas tomadas se espera que el recaudo de las acreencias a favor del Fondo Financiero Distrital de Salud aumenten. 
A partir de la conciliación de Bogdata y Predis se mejoró en los tiempos de cierre presupuestal, mensual y anual con la información oportuna y veraz que se reporta a cada uno de los Directivos y referentes de cada Proyecto. 
Se desarrolló el módulo de vigencias futuras en el sistema Predis, y se desarrolló un proceso de aprendizaje importante, que facilita la ejecución de este mecanismo de planeación en el mediano plazo.
Con el aplicativo AGILSALUD se logró mejorar los tiempos de expedición de cada una de las solitudes de Certificados de Disponibilidad Presupuestal y Registros Presupuestales, cumpliendo con el 100% de las solicitudes recibidas.
Se llevo a cabo una depuración significativa de los estados financieros de cuentas por cobrar, que se encontraban totalmente deterioradas, y de las cuales se determinó que, no correspondían a una obligación clara, expresa y exigible; lo anterior permite dar razonabilidad al estado actual de la entidad, reflejada en los estados financieros.
Disminución significativa de las diferencias de operaciones reciprocas, de acuerdo con el informe trimestral emitido por la Contaduría General de la Nación.
Fenecimiento de los estados financieros al cierre de la vigencia 2023 por parte de la Contraloría de Bogotá, así como la disminución de los hallazgos y observaciones por parte del mencionado ente de control.
Desde el área de tesorería se implementaron diversas medidas de seguimiento y control en la ejecución del PAC, tales como mesas de trabajo con las subsecretarías, monitoreos semanales y mensuales, y la presentación de la programación y ejecución en el Comité Técnico de Seguimiento Financiero, Sostenibilidad Contable y Cartera. Estas medidas contribuyen a una mejor comprensión del proceso de programación y a una mayor eficiencia en los niveles de ejecución del FFDS.
Asimismo, se dio inicio a un proceso de saneamiento financiero luego del cual se liberaron recursos que estaban congelados por falta de liquidación de contratos y resolución de vigencias expiradas o saldos fenecidos (los números se verán más adelante). De igual modo, se redujeron ostensiblemente las reservas presupuestales en acatamiento al principio de anualidad y el uso de vigencias futuras. 
A partir del mes de agosto de 2024 la Dirección Financiera – Tesorería estableció estrategias técnico operativas para la depuración de las partidas conciliatorias de las cuentas bancarias de ahorros Nro. 041744905 del Banco de Bogotá código interno No. 104, y Nro, 200827681 del Banco de Occidente código interno No. 230, cuentas que tenían partidas conciliatorias con fechas superiores a un año sin depuración. La estrategia implementada permitió depurar en su totalidad la cuenta de ahorros Nro. 041744905. En cuanto la cuenta Nro. 200827681 del Banco de Occidente, su depuración fue mucho más complicada, debido a que se debía depurar desde el año 2019 al 2023; por su parte, para finalizar la depuración de esta cuenta, se estableció un plan de trabajo que fue presentado en diciembre al comité técnico y tendrá un seguimiento permanente para lograr su saneamiento en la vigencia 2025.
Dirección de Gestión del Talento Humano 
De acuerdo al último análisis realizado por el DASCD de la medición del clima laboral/ambiente organizacional y calidad de vida en el trabajo en la SDS, se recomienda adelantar acciones para la intervención del Clima Laboral/Ambiente Organizacional, en pro del bienestar integral de los colaboradores de la Secretaría Distrital de Salud. Situación que se ha identificado como reiterativa en razón a las quejas de funcionarios y contratistas que llegan a la Dirección de Talento Humano, que datan sobre inconformidades laborales y malas relaciones personales. 
Con la finalidad de atender las problemáticas antes señaladas, se celebró el contrato Nro. 7059896, ejecutado por la empresa Centro de Recursos Educativos para la Competitividad Esmpresarial - CRECE S.A.S., donde se realizó intervención a directivos y líderes de proceso mediante talleres vivenciales, igualmente a todos los servidores de la entidad a través de una conferencia y talleres de neuroplasticidad en los puestos de trabajo de las 43 dependencias que refuerzan los comportamientos deseables. 
Adicionalmente, a través de las aludidas actividades se entregaron herramientas para auto gestionar emociones lo que permite mejorar las relaciones personales y disminuir los conflictos laborales, aumento de la productividad y calidad de vida. Por otro lado, se logró comprometer el nivel directivo para desarrollar un liderazgo efectivo, que promueva el bienestar integral (emocional, físico, y profesional) de sus equipos, fomentar la resiliencia y la gestión del cambio en los líderes de proceso, alentando la flexibilidad mental y el crecimiento personal, gestión de equipos y tareas de manera efectiva, fomento de la colaboración y las relaciones interpersonales, así como desarrollar habilidades de trabajo en equipo. 
</t>
    </r>
    <r>
      <rPr>
        <b/>
        <sz val="10"/>
        <color rgb="FF000000"/>
        <rFont val="Arial"/>
      </rPr>
      <t xml:space="preserve">Subdirección de Contratación 
</t>
    </r>
    <r>
      <rPr>
        <sz val="10"/>
        <color rgb="FF000000"/>
        <rFont val="Arial"/>
      </rPr>
      <t xml:space="preserve">
Sistematización de un 80% de la expedición de certificaciones contractuales en página web, lo que implica que el cliente externo en tiempo real obtenga dicho documento y se reduzca el porcentaje de solicitudes de certificaciones contractuales. 
Política de Cero Papel por lo cual no se tiene archivo físico de los expedientes contractuales, sino digital lo que ha permitido afianzar el gestor documental. 
Mediante la Resolución 1510 de 18 de diciembre de 2024, se ordenó la depuración de los saldos de contratos celebrados desde la vigencia 1998 hasta el año 2020 con saldo a favor de la entidad, que no fueron liquidados o que perdieron competencia para su liquidación, lo que permite realizar la recuperación y saneamiento de las cuentas de la entidad de alrededor de $14.549.615.034 
Durante la vigencia del año 2024, se liquidaron 688 contratos con saldos a liberar por $5.124.246.496, de los cuales 210 contratos por valor de $1.019.754.233 corresponden a reservas presupuestales y 478 contratos por valor de 4.104.492.263 corresponden a saldos fenecidos. Actualmente de las liquidaciones gestionadas en el año 2024, 142 liquidaciones están pendientes de la aprobación del contratista. 
Se actualizó el 27 de diciembre de 2024 el manual de contratación en su versión No 10, allí entre otras mejoras se reestructuran los tiempos en las diferentes etapas de la contratación, lo que permite optimizar los tiempos en la contratación. 
</t>
    </r>
    <r>
      <rPr>
        <b/>
        <sz val="10"/>
        <color rgb="FF000000"/>
        <rFont val="Arial"/>
      </rPr>
      <t xml:space="preserve">Dirección Administrativa
</t>
    </r>
    <r>
      <rPr>
        <sz val="10"/>
        <color rgb="FF000000"/>
        <rFont val="Arial"/>
      </rPr>
      <t xml:space="preserve">
La Secretaría Distrital de Salud – Fondo Financiero Distrital de Salud para garantizar las condiciones del Complejo Hospitalario San Juan de Dios ha adelantado acciones en materia contractual encaminadas al mantenimiento y preservación de las edificaciones que componen este complejo hospitalario.
En el marco de las actividades 1.2.: “Desarrollar gestión administrativas y técnicas que contribuyen a la conservación del Complejo hospitalario San Juan de Dios - CHSJD en el marco del Plan Especial de Manejo y Protección – PEMP (Contratos OPS)”, se realizaron actividades de mantenimiento y adecuación física en las instalaciones del Complejo Hospitalario San Juan de Dios. Además de atender y reportar afectaciones en las instalaciones eléctricas, hidráulicas y locativas, apoyo técnico en recorridos y actividades que requieran empresas contratistas y/o funcionarios de la secretaría que realicen intervención física en el complejo hospitalario san Juan de Dios. 
En la actividad 1.3: “Realizar la conservación del Complejo hospitalario San Juan de Dios - CHSJD en el marco del Plan Especial de Manejo y Protección – PEMP”: 
Se garantizó la gestión y pago de los servicios públicos requeridos para la conservación del Complejo hospitalario San Juan de Dios. 
Se aunaron esfuerzos con la Empresa de Renovación y Desarrollo Urbano de Bogotá para realizar acciones tendientes a la recuperación y conservación del Complejo Hospitalario San Juan de Dios conforme a lo estipulado en la Junta de Conservación No. 52 y en el marco del cumplimiento del Plan Especial de Manejo y Protección - PEMP, por medio de la transferencia de los recursos, que contribuyen al cumplimiento del fallo de la Acción Popular 11001333101220070031900 para financiar de manera conjunta la intervención del proyecto Pabellón Paulina Ponce, relacionado con la recuperación, restauración y conservación del Bien de Interés Cultural Complejo Hospitalario San Juan de Dios 
Se implementó dentro del Complejo Hospitalario San Juan de Dios canal alterno de internet satelital, teniendo en cuenta que para la prestación del servicio de vigilancia y seguridad privada se requiere el despliegue de medios tecnológicos, por ende, la inclusión del servicio de internet es fundamental y necesario para facilitar las actividades propias del contrato tales como: el monitoreo de las cámaras de video vigilancia instaladas, la comunicación entre los puntos de control establecidos en el predio, la revisión de correos electrónicos para la autorización del ingreso de visitantes, contratistas y bienes. Por lo que se identificó que la mejor alternativa que ofrece el mercado para el suministro del servicio de internet es por medio de canales de datos satelitales, dado que esta tecnología es 100% inalámbrica hasta el sitio de distribución y se adaptan a las condiciones físicas del predio. 
</t>
    </r>
    <r>
      <rPr>
        <b/>
        <sz val="10"/>
        <color rgb="FF000000"/>
        <rFont val="Arial"/>
      </rPr>
      <t xml:space="preserve">Subdirección de Bienes y Servicios 
</t>
    </r>
    <r>
      <rPr>
        <sz val="10"/>
        <color rgb="FF000000"/>
        <rFont val="Arial"/>
      </rPr>
      <t xml:space="preserve">
En el marco de la actividad No. 1.4. “Realizar la modernización y mantenimiento de la infraestructura física” y como parte del fortalecimiento institucional, la entidad debe contar con los recursos físicos necesarios para desarrollar las acciones propias de su competencia, para esto es necesario llevar a cabo la modernización de la infraestructura física debido a los altos signos de deterioro, en razón al crecimiento exponencial que ha presentado la SDS y que sus edificaciones fueron construidas hace más de 23 años, factores que conllevan al incumplimiento en la normatividad vigente y la materialización de riesgos para los colaboradores de la entidad, afectando la normal operación de la entidad y la atención al ciudadano. Para el 2024 los avances fueron: 
Se suscribió el contrato de consultoría No. 7135041 de 2024 que tiene por objeto “REALIZAR LA CONSULTORÍA PARA LOS DISEÑOS DE MODERNIZACIÓN DE LA INFRAESTRUCTURA FÍSICA DEL CENTRO DISTRITAL DE SALUD”,  el cual contiene cuatro fases para su ejecución, discriminadas así: FASE I: Iniciación o Preparativos, FASE II: Diagnóstico, Fase III: Alternativas de Solución, Fase IV: Diseños definitivos de las alternativas seleccionadas (incluye informe final). El aludido contrato inició el 27 de diciembre de 2024.
Modernización del sistema de control de acceso de la Secretaria Distrital de Salud, lo que incluye la instalación y puesta en funcionamiento de lectores de proximidad, sensores anticaídas de talanqueras vehiculares, molinetes para ingreso de funcionarios y visitantes, televisores para seguimiento de CCVT, cámaras ANPR y los softwares para su funcionamiento. La entrega de esta modernización disminuye el número de incidentes que eran frecuentes debido al mal funcionamiento y poca capacidad de respuesta del sistema actual y a su vez fortalece la capacidad institucional de la Secretaría Distrital de Salud en materia de infraestructura física. 
Por otro lado, se realizó una consultoría técnica para el diseño de sistemas de cosecha de agua (aprovechamiento de agua lluvia y agua atmosférica) para la Secretaría Distrital de Salud, se presentaron avances en el diagnostico para establecer las alternativas en el diseño de aprovechamiento de la siguiente manera: 
Mediante el contrato No. 6799143 suscrito con el proveedor LIMA PROYECTOS S.A.S. se realizó un análisis de la información geoespacial, datos climáticos y características de cada sede mediante visitas técnicas para validar las condiciones físicas observadas en los planos, identificar posibles obstáculos y visualizar las pendientes de las superficies, materiales y el estado de las estructuras. 
Adquisición, adecuación, instalación y puesta en funcionamiento de dos aires acondicionados para el cuarto de UPS de la Secretaria Distrital de Salud y la sede Casa Amarilla con el fin de garantizar condiciones adecuadas de refrigeración para asegurar su confiabilidad y prolongar la vida útil de sus componentes, así como los bancos de baterías. Estos sistemas de refrigeración aseguran que los equipos operen dentro de un rango de temperatura seguro, manteniendo el rendimiento óptimo del UPS y protegiendo los componentes críticos, lo cual es esencial para la estabilidad y fiabilidad del sistema. 
</t>
    </r>
    <r>
      <rPr>
        <b/>
        <sz val="10"/>
        <color rgb="FF000000"/>
        <rFont val="Arial"/>
      </rPr>
      <t xml:space="preserve">Dirección de Planeación Institucional y Calidad 
</t>
    </r>
    <r>
      <rPr>
        <sz val="10"/>
        <color rgb="FF000000"/>
        <rFont val="Arial"/>
      </rPr>
      <t xml:space="preserve">
Ejecución del plan de transición para el nuevo Modelo de Operaciones por Procesos, con ello se desarrollaron las siguientes actividades: cargue masivo de documentos, elaboración caracterización de procesos y actualización de cuatro mapas de riesgos. Este nuevo modelo fue aprobado mediante Resolución 1570 de diciembre 27 de 2024.
Actualización de la Plataforma estratégica de la entidad (Misión, visión, objetivos, principios y valores)– Resolución 1518 de diciembre 20 de 2024 
Actualización de la resolución que da las directrices para la operación del Modelo Integrado de Planeación y Gestión en la entidad – Resolución 1569 del 2024. 
</t>
    </r>
  </si>
  <si>
    <t xml:space="preserve">-	En general, el primer año representó retos por los procesos de empalme connaturales a la llegada de una nueva administración, sumados a los procesos de armonización del Plan de Desarrollo, lo cual ocurre un par de meses luego de superar los tiempos del empalme. 
-	Sumado a lo anterior, la Secretaría Distrital de Salud dispuso de recursos para realizar una capitalización a la EPS Capital Salud, lo cual desfinanció algunos proyectos que recibirían de vuelta los recursos en la armonización del Plan de Desarrollo, lo cual no ocurrió en la armonización, sino hasta bien avanzado el segundo semestre mediante un traslado y una adición presupuestales. 
-	No puede perderse de vista que la Secretaría usaba reservas presupuestales como una práctica ordinaria para extender los contratos entre una vigencia y otra. La corrección de esto y el debido tránsito al uso de vigencias futuras supuso cambios en la cultura de los empleados y en algunos sistemas de información que también dificultaron el avance fluido y ordinario.  
-	La declaratoria de desierto del proceso FFDS-CMA-007-2024 que tiene por objeto Realizar estudio de patología, vulnerabilidad sísmica y análisis de alternativas de solución para los edificios que componen el Centro Distrital de Salud y que iba a permitir recibir un  diagnóstico y la posible intervención técnica y económica sobre el origen, las causas de las patologías que se encuentren en la edificación de la Secretaria Distrital de Salud por medio de investigaciones de campo,  ensayos y pruebas destructivas y no destructivas con el fin de mitigar garantizar la seguridad de los trabajadores que ocupan el edificio.
-	Dentro del proceso de armonización presupuestal se proyectó realizar traslado al proyecto de inversión 8114 por valor de $16.727.468.684, recursos que provenían del proyecto de inversión 7790: “Fortalecimiento de la infraestructura y dotación del sector salud Bogotá” del anterior PDD, con los que se tenía programado ejecutar la suma 10.069.799.250, lo cual se vio obstaculizado por lo referido en las viñetas anteriores. De los recursos traslados, 6.657.669.434 quedaron sin destino, dado que su fuente de financiación era 007 - Aporte Ordinario (Recursos del Crédito), lo cual impedía que destinaran en procesos diferentes a proyectos de obra. 
-	Debido a todo lo anterior, al cierre de la vigencia 2024 se comprometieron recursos por valor de $11.518.543.829.oo llegando al 41% de ejecución presupuestal, quedando un saldo sin comprometer por valor de $16.596.453.049.oo. No obstante, los procesos se llevarán a cabo en las vigencias 2025-2026.
</t>
  </si>
  <si>
    <t>Subsecretaria de Salud Pública</t>
  </si>
  <si>
    <t>Bogotá confía en su bien–estar</t>
  </si>
  <si>
    <t>Salud Pública Integrada e Integral</t>
  </si>
  <si>
    <t>Fortalecimiento de la Gobernanza y Gobernabilidad de la Salud Pública en el marco de la atención primaria social. Bogotá D.C.</t>
  </si>
  <si>
    <t>Definir e implementar el 100% de una instancia de gobernanza y gobernabilidad en salud pública y Atención Primaria Social que intervenga los determinantes sociales de inequidades en salud en el territorio.</t>
  </si>
  <si>
    <t>Se presentó el proyecto de Decreto y de Exposiciones de motivos ante la Secretaría Distrital de Planeación dando cumplimiento al artículo 7 del Decreto Distrital 546 de 2007, de acuerdo con el cual, para la creación de nuevas Comisiones Intersectoriales se requiere del concepto y aval previo de la Secretaría General y de la Secrretaría Distrital de Planeación.</t>
  </si>
  <si>
    <t>Ninguna.</t>
  </si>
  <si>
    <t>Implementar el 100% de la línea de gestión de políticas y planes de interés en salud pública para el fortalecimiento de la gobernanza y la gobernabilidad (Subsecretaría de Salud Pública).</t>
  </si>
  <si>
    <t>Respecto de la Gestión Distrital y Local de las Políticas Públicas, se ha garantizado la gestión al interior del sector y con otros sectores en las diferentes instancias o espacios de coordinación de las Políticas, con el objetivo de cumplir a los compromisos suscritos desde el sector y otros requerimientos técnicos que se derivan de la gestión de las políticas: Trazadores presupuestales, inversión de productos de políticas para 2024-2027 entre otros.
Se avanza el proceso de alistamiento para la formulación de la política SPA bajo el liderazgo de la SDS y en el  marco del consejo Distrital de estupefacientes y el análisis y evaluación de la política Distrital de salud ambiental 2012-2023.
Respecto del laboratorio social de las políticas: Se cuenta con plan de acción global para el desarrollo de este compromiso, como parte del proceso de alistamiento técnico y operativo para la gestión de las diferentes metas del proyecto de inversión.
Gestión para la incorporación de la necesidad en el plan de adquisiciones 2025 "Contratar la asesoria para el diseño y estructuración del laboratorio social de políticas".
Gestión intersectorial y sectorial que aporta al proceso de alistamiento previsto en el plan de trabajo 2024. Destacándose el desarrollo de espacios de co costrucción con el equipo de la Subdirección de gestión y evaluación de políticas en salud pública y el fortalecimiiento de un equipo de trabajo al interior de la subdirección avanzando en el desarrollo de las actividades previstas para el 2024.
Seguimiento y control a la ejecución programática y presupuestal de los recursos del PSPIC y  las acciones de GSP de competencia de la SSSP, incuyendo entre otras acciones la gestión contractual para garantizar el equipo técnico que orienta la Gestión de la Salud publica en la SSSP.</t>
  </si>
  <si>
    <t>Implementar el 100% de la línea de análisis de desigualdades ambientales, sociales y económicas presentes en el distrito capital para el fortalecimiento de la gobernanza y la gobernabilidad (Subsecretaría de Salud Pública).</t>
  </si>
  <si>
    <t>Se avanza en la actividad de "Definir el plan de acción y el plan de análisis para implementar la línea de análisis de las desigualdades ambientales, sociales y económicas presentes en el distrito capital para el fortalecimiento de la gobernanza y la gobernabilidad".
Se avanzó con la revisión de la línea metodológica revisando los diferentes indicadores sociales, de resultados y en clave de equidad realizando la revisión y consolidación de acuerdo a la ciudad.
Se cuenta con programación de actividades que incluyen revisión de literatura, revisión de lecturas complementarias.</t>
  </si>
  <si>
    <t>Implementar el 100% de las acciones del plan de acción de la estrategia intersectorial para la prevención del consumo de sustancias psicoactivas y desde un enfoque de reducción de riesgos y daños en la población usuaria, garantizando la participación integral de organizaciones sociales, dispositivos de base comunitaria, asociaciones científicas, universidades y demás actores.</t>
  </si>
  <si>
    <t>Se logró implementar el 100% de las acciones del plan de acción de la estrategia intersectorial para la prevención del consumo de sustancias psicoactivas y desde un enfoque de reducción de riesgos y daños en la población usuaria. Entre julio y diciembre de 2024, dentro de los logros, se destaca que:
* 265 personas tuvieron acciones pedagógicas de educación en salud pública para la prevención indicada y la reducción de riesgos y daños en entornos de instituciones de formación para el trabajo y universitarios.
* 10 ciudadanos habitantes de calle contaron con acciones colectivas de reducción de riesgos y daños asociados al uso de sustancias psicoactivas.
* 5.518 intervenciones en reducción del riesgo y el daño con población usuaria de sustancias psicoactivas (legales e ilegales) en contextos de vulnerabilidad, distribuidas de la siguiente manera: 5.295 con población general con uso de sustancias psicoactivas, 138 con población general con uso nocivo de alcohol tabaco y vapeadores, 68 con Población Privada de la Libertad, 17 con población diferencial.
* 402 intervenciones donde se suministraron 2.186 jeringas a población usuaria de sustancias psicoactivas (legales e ilegales) vía endovenosa.
* 21.911 personas contaron con acciones de educación en salud pública en zonas de rumba priorizadas por el Distrito.
Implementación del plan de acción para la reducción de la demanda de sustancias psicoactivas 2024-2025 con énfasis en prevención del consumo de SPA y riesgos y daños asociados, en coordinación con  el Consejo Distrital de Estupefacientes a través de la estrategia SPAcios de bienestar.
Coordinación intersectorial para el desarrollo de acciones de reducción del daño por consumo perjudicial/nocivo de alcohol.
Diseño y puesta en marcha de la fase I para la implementación de Zonas de Orientación Escolar y Zonas de Orientación Universitaria para la prevención del consumo de SPA, la reducción del daño asociado y la inclusión social.</t>
  </si>
  <si>
    <t>Dificultades en la contratación y rotación del talento humano en algunas de las Subredes Integradas de Servicios de Salud para la implementación de la estrategia SPAcios de bienestar y las Zonas de Orientación.</t>
  </si>
  <si>
    <t>Implementar el 100% del instrumento de acción pública para la prevención y atención del consumo y la vinculación a la oferta de SPA en Bogotá, en dicho instrumento el abordaje integral incluirá entre otras estrategias puntos para la reducción de riesgo y daño por consumo de SPA en eventos públicos de mediana y alta complejidad, así como estrategias de abordaje en territorios y con sustancias de alto impacto.</t>
  </si>
  <si>
    <t>En lo corrido del 2024 se han desarrollado las siguientes acciones para el cumplimiento de la meta:
a. Once (11) mesas de trabajo intersectoriales para la planeación y diseño metodológico y el levantamiento de información e insumos que orienten el proceso de formulación del instrumento de acción pública en el marco del Consejo Distrital de Estupefacientes y el nivel directivo con los sectores: Educación, Seguridad, Integración Social, Gobierno, Planeación y Salud. Lo anterior, en el marco de la fase I del CONPES D.C.
b. Implementación del Observatorio Intersectorial de Drogas como insumo para el diagnóstico y formulación del instrumento de acción pública. Lo anterior, con énfasis en población escolarizada y gestantes.</t>
  </si>
  <si>
    <t>Asignación presupuestal por parte de sectores que hacen parte del Artículo 192 del PDD en el marco de la formulación de la Política Pública de SPA de Bogotá D.C.
Coordinación intersectorial que viabilice la generación de datos interoperables del Observatorio Intersectorial de Drogas y temas como delito asociado y cultura ciudadana.</t>
  </si>
  <si>
    <t>Lograr que el 60% de los trabajadores de la economía popular en actividades de auto subsistencia promueven la promoción del cuidado y el bienestar de la salud en el trabajo.</t>
  </si>
  <si>
    <t>4,4% (N=5.472)</t>
  </si>
  <si>
    <t>18,55% (N=23.000)</t>
  </si>
  <si>
    <t>18,5% (N=23.000)</t>
  </si>
  <si>
    <t>Se cumple la meta programada 4,4% (5.472) a diciembre 2024.
Se logra la caracterización de 5.579 Unidades de trabajo informal y la implementación de acciones de promoción del cuidado y el bienestar de la salud en el trabajo a 10.149 trabajadores informales de la economía popular y comunitaria.
De los trabajadores informales intervenidos al mes de diciembre 5.472 mejoraron sus prácticas de  cuidado y bienestar de la salud en el trabajo, a través del cumplimiento al Decálogo de condiciones de Salud.
Se fortalecen alianzas estratégicas interinstitucionales participantes en salud, los cuales han permitido afiliación a salud, el acceso y la atención oportuna en salud, diagnóstico y atención a enfermedades crónicas, atención de gestantes, entre otras e identificadas en la población trabajadora vinculada a la economía popular y comunitaria que ha sido intervenida.
Se avanza en la gestión intersectorial con Secretaría Distrital de Desarrollo económico con la oferta de empleabilidad, con el SENA oferta de programas académicos, con el fin de contribuir al  desarrollo personal, social y económico de los trabajadores informales.</t>
  </si>
  <si>
    <t>Familias con bajos recursos que viven y dependen de lo que a diario trabajan, lo cual dificulta el mejoramiento de sus entornos de trabajo en la economía informal (cambios estructurales o de ingeniería), así como la adquisición de Elementos de Protección Personal que permitan reducir la exposición a condiciones de trabajo que pueden afectar negativamente su salud y su trabajo.</t>
  </si>
  <si>
    <t>Desarrollar el 100% de las intervenciones en las líneas estratégicas del plan de acción para reducir la morbilidad y mortalidad materno- perinatal. Incluyendo el cumplimiento del Acuerdo 860 de 2022.</t>
  </si>
  <si>
    <t>Se definió el plan de acción para reducir la mobilidad y mortalidad materno-perinatal.
Se avanza en la ejecución del plan de acción, se realizan acciones para promoción de la salud materna y perinatal en los entornos cuidadores.
Se desarrollaron las mesas de interdependencias materno perinatal de forma mensual, se ha realizado el seguimiento a las acciones del plan de aceleración para reducción de la mortalidad materna.
Desarrollo de la séptima, octava, novena y décima mesa de seguimiento a la mortalidad materna.
Seguimiento y orientación técnica por equipo materno perinatal a siete instituciones de salud por evento de interés en salud púbica.
Se realizó fortalecimiento técnico a IPS prorizadas, abordando las temáticas de Salud materna y perinatal, prevención de embarazo en adolescentes y prevención de ITS.
Participación en unidades de análisis de mortalidad materna y de mortalidad perinatal, en las que se analizaron los determinantes sociales del evento presentado.
Participación en reunión realizada con las EAPBs, la Secretaría de Salud de Cundinamarca y la Secretaría Distrital de Salud para articular acciones que permitan las atenciones de la ruta integral de atención en salud materno perinatal de la población gestante en el territorio.</t>
  </si>
  <si>
    <t>Implementar el 100% del plan intersectorial para la promoción y garantía de los derechos sexuales y los derechos reproductivos con enfoque poblacional, diferencial y de género, incluyendo la gestión menstrual y el acceso a la IVE acorde a la jurisprudencia y la normatividad vigente.</t>
  </si>
  <si>
    <t>Se han logrado y concertado espacios interinstitucionales en el marco de la Atención Primaria Social y el fortalecimiento de acciones desde acciones sectoriales para la promoción y garantía de los derechos sexuales y reproductivos, el cuidado menstrual y la IVE en los habitantes de la ciudad, durante el  2024.</t>
  </si>
  <si>
    <t>Desarrollar el 100% de las intervenciones en las líneas estratégicas del plan de acción para la prevención y manejo del bajo peso al nacer.</t>
  </si>
  <si>
    <t>Ejecución continua de visitas interdependencias a Instituciones Prestadoras de Servicios de Salud (IPS) con el Programa Método Madre Canguro, logrando la aplicación de instrumentos de seguimiento en un total de 43 instituciones.
Acompañamiento efectivo a familias de niños con bajo peso al nacer, promoviendo la adherencia al Programa Madre Canguro y las Rutas de Atención Integral en 298 niños a través del Plan de Salud Pública de Intervenciones Colectivas en el Entorno Hogar y 170 niños mediante GEPISP.
Alineación intersectorial con sectores clave como SDIS, SED, Cultura e ICBF, para fortalecer la prevención y promoción en salud y reducir el bajo peso al nacer mediante la vinculación de otros actores distritales.
Participación activa en el Comité Operativo Distrital de Infancia y Adolescencia (CODIA), destacando el bajo peso al nacer como una prioridad para la planificación de acciones intersectoriales, con enfoque en la mejora de los determinantes sociales en salud.
Coordinación de mesas interdependencias mensuales sobre bajo peso al nacer, asegurando el seguimiento adecuado de las acciones y los resultados obtenidos.</t>
  </si>
  <si>
    <t>Aunque se está trabajando con múltiples sectores (SDIS, SED, ICBF), la coordinación entre estos actores es un desafío, teniendo en cuenta que el abordaje del bajo peso al nacer implica acciones de prevenció y manejo que deben alinearse con la misionalidad de cada entidad, con el fin de dar cumplimiento de manera eficiente a la meta.</t>
  </si>
  <si>
    <t>Desarrollar el 100% de las intervenciones en las líneas estratégicas del plan de acción de la primera infancia para el fortalecimiento de la atención integral e integrada desde el nacimiento y durante la primera infancia.</t>
  </si>
  <si>
    <t>Articulación a través de la mesa interdependencias de infancia para formulación y seguimiento del plan de acción de la primera infancia con el objetivo de fortalecer la atención integral e integrada desde el nacimiento y durante la primera infancia, con seguimiento intensificado de la meta para identificación de ajustes de las acciones a desarrollar.
Articulación intersectorial desde las instancias distritales de política (CODIA) para abordar las problemáticas relacionadas con vacunación, materno infantil, salud mental en niños, niñas y adolescentes teniendo en cuenta el análisis por determinantes sociales en salud.</t>
  </si>
  <si>
    <t>Se evidencia que aún existen brechas en la adherencia a las rutas de atencion en salud para el curso de vida de primera infancia, infancia dado que se ve afectado por la alta rotación de talento humano en la red prestadora de servicios de salud.
Aunque las temáticas de Infancia se posicionó en las instancias Distritales es un desafío que cada sector reconozca y proponga acciones para la prevención de enfermedades prevalentes de la infancia.</t>
  </si>
  <si>
    <t>Mantener por encima del 75% la práctica de lactancia materna exclusiva en menores de 6 meses.</t>
  </si>
  <si>
    <t>La lactancia materna exclusiva en Bogotá mantiene un promedio superior a la media nacional, alcanzando un 82,3% en 2023 y aunque en 2024 se registró una disminución al 60,8%, se logró cumplir con el 97% de la meta 2024 establecida para este indicador, lo que refleja un compromiso continuo con la promoción de esta práctica esencial.
Se ha coordinado y seguido diversas acciones institucionales y alianzas estratégicas a través del Comité Distrital de apoyo a la lactancia materna, territorializadas en el nivel local. Esto ha permitido fortalecer la respuesta de prevención y manejo del bajo peso al nacer, incluyendo la promoción de la lactancia materna en diversos entornos.
Se han realizado acciones significativas de promoción de la lactancia materna en entornos laborales, hogares, educativos y comunitarios. Esto incluye actividades como la promoción de la oferta de servicios del Banco de Leche Humana en la USS Kennedy, lo cual contribuye a una mayor sensibilización sobre la importancia de la lactancia.
Se implementaron acciones de seguimiento a la consulta de lactancia materna a IPS, mediante la aplicación de listas de chequeo, conforme a la normativa vigente (Res. 3280 de 2018). Este seguimiento incluye la identificación y respuesta a necesidades de fortalecimiento de capacidades en el personal de salud de IPS.</t>
  </si>
  <si>
    <t>La promoción de la lactancia materna en el entorno laboral sigue siendo un reto en muchas empresas e instituciones. Las madres lactantes pueden enfrentar dificultades para conciliar el trabajo con la lactancia materna, especialmente si no cuentan con el tiempo o los espacios adecuados para la extracción de leche o la alimentación directa. Esto podría limitar la efectividad de las políticas de apoyo laboral a la lactancia.</t>
  </si>
  <si>
    <t xml:space="preserve">Aumentar a 400 Salas Amigas de la Familia Lactante del entorno laboral (SAFL-L) con concepto satisfactorio según la normatividad vigente. </t>
  </si>
  <si>
    <t>Durante el año 2024 se tenía proyectado llegar a 213 Salas Amigas con concepto satisfactorio y se alcanzan 268, lo anterior, permite generar una confiabilidad frente a las condiciones adecuadas para la operación de estos espacios seguros para realizar extracción y conservación de leche materna. Sobre la oferta general en la ciudad, en 2024 se inscriben 100 SAFL nuevas.</t>
  </si>
  <si>
    <t>Las potenciales empresas que cumplen el ámbito de aplicación de la norma son más de 5.700 empresas, y si bien la implementación de la estrategia es favorable, aún se tienen retos en la potencialización y ampliación de empresas con esta oferta.</t>
  </si>
  <si>
    <t>Llevar a cabo en  1.275.000 personas acciones de comunicación y educación para la salud alimentaria y nutricional en habitantes del distrito.</t>
  </si>
  <si>
    <t>Se ha llevado a cabo un abordaje integral en los diferentes entornos (comunitario, hogar, institucional y educativo) dentro del marco del Plan Distrital de Educación Alimentaria y Nutricional. Esto demuestra un enfoque organizado y transversal en la promoción de hábitos alimentarios saludables a nivel distrital.
Se dio cumplimiento al 100% del cronograma establecido para el diseño, producción y circulación de productos del Plan Distrital de Educación Alimentaria y Nutricional, dando cumplimiento a la meta establecida para el 2024 con relación al número de población intervenida a través de acciones de educación para la salud pública en alimentación saludable desde el inicio de la vida.</t>
  </si>
  <si>
    <t>La capacitación continua del personal, la producción de materiales educativos y la ejecución de actividades en distintos entornos requieren de una inversión amplia de recursos financieros y humanos, por lo cual, se requiere generar estrategias que permitan movilizar de manera eficiente cada producto a desarrollar en el marco del PDEAN.</t>
  </si>
  <si>
    <t>Implementar y evaluar el 100% del plan de prevención y atención a la conducta suicida en Bogotá D.C.</t>
  </si>
  <si>
    <t>Se logra la implementación del plan de prevención y atención a la conducta suicida que vincula acciones sectoriales en salud mental individuales y colectivas, así como aquellas relacionadas con la gestión de la salud pública.
Desde las acciones colectivas desarrolladas en los entornos de vida cotidiana del Plan de Salud Pública de Intervenciones Colectivas se implementaron procesos para la prevención de la conducta suicida en el entorno educativo y hogar. Así mismo se dio continuidad a las investigaciones epidemiológicas de campo desarrolladas por el Subsistema de vigilancia epidemiológica de la conducta suicida (SISVECOS) y a las intervenciones realizadas desde la línea 106 “el poder de ser escuchado” con las orientaciones relacionadas con conducta suicida.
Desde el Sistema de referencia y contrarreferencia se llevó a cabo la identificación de riesgo de conducta suicida y activación de ruta de personas con ideación, plan, amenaza, intento de suicidio y sobrevivientes de suicidio.
Para el proceso de fortalecimiento de las acciones individuales en el marco de las atenciones contempladas en la ruta de salud mental, desde la Dirección de Provisión de Servicios de Salud se realizaron se realizaron asistencias técnicas y seguimiento a las EAPB que operan en el D.C, y desde la Dirección de Participación Social, Gestión Territorial se avanzó en el fortalecimiento de capacidades a organizaciones sociales y comunitarias.
De manera complementaria se integra las acciones de las Secretarías de Educación, Mujer e Integración Social en torno a la prevención de la conducta suicida.</t>
  </si>
  <si>
    <t>Contar con otros actores y sectores que aporten a la prevención de la conducta suicida para la coordinación y abordaje de las personas, familias y comunidades en las distintas localidades y territorios.</t>
  </si>
  <si>
    <t>Implementar el 100% de las acciones priorizadas a cargo del sector en el Plan estratégico y operativo distrital para el abordaje integral de la población expuesta y/o afectada por condiciones crónicas no transmisibles en los 7 nodos sectoriales e intersectoriales, para la promoción, mantenimiento de la salud y gestión integral de riesgo relacionado con las condiciones crónicas no transmisibles por el momento de curso vida.</t>
  </si>
  <si>
    <t>El trabajo de implementación del Plan ha hecho énfasis en las poblaciones más vulnerables, las cuales son las más expuestas y afectadas por las Condiciones Crónicas No Transmisibles (CCNT) y sus factores de riesgo.
A través de la gestión extramural que realizan las Cuatro Subredes Integradas de Servicios de Salud desplegando las acciones del Plan Operativo en los diferentes entornos (entorno cuidador Hogar, Educativo, Laboral, Institucional y Comunitario), se está fortaleciendo progresivamente el primer contacto entre el sistema de salud, las personas, las familias y las comunidades y se avanza en la caracterización de dichos entornos identificando a lo largo y ancho de las 20 localidades si estos se constituyen en determinantes protectores, facilitadores o deterioradores de la salud. 
El trabajo permanente y sostenido en los entornos educación en salud para la promoción de hábitos y estilos de vida saludables y acciones de identificación temprana de condiciones crónicas (tamizajes para identificación del riesgo metabólico, identificación de riego cardiovascular, tamizaje para enfermedad pulmonar obstructiva crónica, tamizaje visual y auditivo) están garantizando una participación inclusiva de las personas, familias y la comunidad en la toma de decisiones para generar y adoptar hábitos y estilos de vida saludables que reduzcan la exposición a los factores de riesgo de CCNT y la aparición de dichas condiciones.
Así mismo el trabajo extramural en los entornos facilita el acceso de las personas y colectivos poblaciones a servicios en diferentes niveles de atención del sistema de salud a través de canalizaciones hacia las Rutas Integrales de Atención en Salud (RIAS)   (RIA cardio cerebro vascular, RIA para cáncer, RIA para enfermedad pulmonar obstructiva crónica, RIA para salud bucal, RIA para trastornos visuales y/o auditivos) con el objetivo de garantizar el control de la CCNT y evitar la aparición de complicaciones utilizando toda la bateria de tecnologías disponibles para tal fin.</t>
  </si>
  <si>
    <t>Rotación permanente del talento humano en salud, lo cual ocasiona que la capacidad instalada y las destrezas y habilidades desarrolladas a nivel central y territorial, específicamente el talento humano que trabaja en los entornos para desplegar las acciones establecidas en el Plan Operativo se deba actualizar constantemente.
Falta de definición de mecanismos y metodologías para facilitar la articulación intersectorial con el objetivo de lograr la sinergia entre los diferentes nodos del Plan Estratégico y Operativo para CCNT.
Ausencia de un sistema de información que permita analizar la gran cantidad de información que se genera en el despliegue de las acciones en los diferentes entornos impidiendo la toma de decisiones y limitando la articulación y complementariedad entre las actividades colectivas y las que se despliegan al interior del sistema de salud.</t>
  </si>
  <si>
    <t xml:space="preserve">Formular al 100% el instrumento de acción pública para dar respuesta a las necesidades en salud bucal y visual. </t>
  </si>
  <si>
    <t>Construcción de dos documentos propuesta de estructuración del Instrumento de Acción de Política Pública de Salud Oral y Salud Visual, con los anexos de cronograma y marco normativo.
Se cuenta con los insumos de las subredes sobre acercamientos locales en la identificación de problemas, propuestas de solución y concepto:
Construcción del documento de sistematización de la información del II Foro de Salud Visual y Ocular: ¿Cómo impacta la productividad?”, en el cual participó la Secretaría Distrital de Salud-SDS, como parte de la mesa técnica de Salud Visual y Ocular Colombia.
Informe Distrital del Día Mundial de la Salud Visual 2024, en el cual se incluyen los resultados de la encuesta de percepción sobre la salud visual en Bogotá 2024, de las personas que participan en las jornadas de intensificación en las subredes integradas de servicios de salud.
Sistematización del Consejo de expertos realizado en Odontotech, en el que un grupo de expertos aportó algunos consejos a la ciudad sobre varios temas a tener en cuenta al momento de la reformulación del IAP para Salud Oral.
Coordinación interdependencias con el equipo funcional de Salud Oral de la SDS y las directivas para la participación de la SDS en diferentes eventos que fortalecen la gestión de Salud oral en la ciudad.
Coordinación Intersectorial con la Asociación Colombiana de Facultades de Odontología para la construcción e implementación de la reformulación del Instrumento de Acción Pública de Salud Oral -IAP- para Bogotá en los próximos 15 años.</t>
  </si>
  <si>
    <t>Redefinición y conformación del equipo sectorial a cargo de la construcción del Instrumento de Acción Pública IAP para salud bucal y salud visual, para incrementar la participación de todas las dependencias que estén involucradas de acuerdo al Plan de Acción. Así como la definición del equipo intersectorial para la construcción del Instrumento de Acción Pública IAP para salud bucal y salud visual.</t>
  </si>
  <si>
    <t>Implementar el 100% del plan de acción del comité de Fast Track Cities, que permita cumplir los compromisos de la declaración de Sevilla suscrita por Bogotá.</t>
  </si>
  <si>
    <t>En lo corrido de julio a noviembre 2024, se cuentan con 1.728 casos incidentes de VIH en la ciudad. Fuente: Base Sivigila evento 850 julio-noviembre 2024.
Se han entregado preservativos masculinos y femeninos a las subredes integradas de atención en salud y ONG.
Se desarrollaron asistencias técnicas con los equipos frente a las acciones de SSR con énfasis en los componentes de la dimensión de SSR con un modelo de atención social.
Se realizaron 4 encuentros de la Red Distrital de VIH.
Se desarrolló 4 cursos de  pruebas rápidas de ITS, de forma articulada con laboratorio de salud pública.
Articulación con proyectos de cooperación internacional. Participación activa en comité Fast Track Cities.</t>
  </si>
  <si>
    <t>Persite la presencia de imaginarios sociales que favorecen la transmisión de VIH y otras enfermedades de transmisión sexual.</t>
  </si>
  <si>
    <t>Implementar el 100% de la estrategia para la gestión integral de zoonosis en el DC</t>
  </si>
  <si>
    <t>Seguimiento a 3.994 animales agresores de los cuales  fueron caninos 2.848  y 1.146 fueron felinos; se contó con 13 profesionales que realizaron la gestión y seguimiento de 11.758 casos de agresión por animal potencialmente transmisor de rabia, notificadas por las UPGD de cada la localidad.
En el Centro de Zoonosis se ha realizado el seguimiento de 26 animales agresores de los cuales 24 fueron caninos y 2 fueron felinos y se remitieron 9 muestras para vigilancia de rabia por laboratorio.
VACUNACIÓN ANTIRRÁBICA CANINA Y FELINA:
Se vacunaron entre julio y noviembre 2024 contra la rabia un total de 232.445 animales de los cuales 126.507 fueron perros y 105.938 fueron gatos.
Funcionamiento de 37 puntos fijos y 578 jornadas de vacunación extramural ejecutadas.</t>
  </si>
  <si>
    <t>En  noviembre 2024, se vacunó un mayor número de los animales programados, teniendo en cuenta que, en los meses anteriores, se presentó una subejecución debido a la falta de talento humano, dada la no disponibilidad de biologico antirrábico de uso en perros y gatos, el cual es suministrado por el Ministerio de Salud y Protección Social.</t>
  </si>
  <si>
    <t>Bogotá avanza en seguridad</t>
  </si>
  <si>
    <t>Cero tolerancia a las violencias contra las mujeres y violencias basadas en género</t>
  </si>
  <si>
    <t>Implementación de acciones del sector salud para la prevención y atención de diferentes formas de violencia intrafamiliar y de género a través de un plan de acción Bogotá D.C.</t>
  </si>
  <si>
    <t xml:space="preserve">Lograr el 100% de implementación de las acciones para la prevención y atención de la violencia intrafamiliar el maltrato infantil y la violencia sexual.	</t>
  </si>
  <si>
    <t>En el plan de acción definido se identifica la realización de acciones de prevención de las diferentes formas de violencia, asistencia técnica al talento humano en salud, gestión de la atención integral en salud a las víctimas de violencia intrafamiliar y de género y atención de incidentes relacionados con violencias.
El acumulado al mes de noviembre es de 14.756 personas que han participado en actividades de educación en salud, se han realizado 95 asistencias técnicas a 1.200 personas. También realizaron ingreso a la Plataforma Aprender Salud para cursos relacionados con violencia 664 personas y se han realizado 14.849 investigaciones epidemiológicas de campo a casos reportados por violencia intrafamiliar y de género.
Se han atendido 4.545 incidentes relacionados con violencias a través de la Línea 123, y 4.872 personas víctimas de violencia intrafamiliar y de género canalizadas han tenido acceso efectivo a la Ruta Integral de Atención en Salud para Accidentes, Agresiones y Traumas y Violencias.
El acumulado total de personas intervenidas durante lo corrido del año son 40.886 personas. El avance en la implementación del plan se lleva acumulado un 16,66% para el Plan de Desarrollo y un 83,35% de lo proyectado para el año.</t>
  </si>
  <si>
    <t>Subsecretaría de Planeación y Gestión Sectorial</t>
  </si>
  <si>
    <t>Salud con calidad y en el territorio</t>
  </si>
  <si>
    <t>Fortalecimiento de la Red Integrada de Servicios de Salud y Capital Salud Bogotá D.C.</t>
  </si>
  <si>
    <t>Orientar la implementación del 100% del Modelo de Salud de Bogotá basado en la APS social en la Red Pública Distrital mejorando el acceso, la atención oportuna e integral de las enfermedades priorizadas con altos estándares de calidad a la población del Distrito Capital.</t>
  </si>
  <si>
    <t>Se han realizado avances significativos en la implementación del Modelo de Salud de Bogotá. En el componente de talento humano, se han llevado a cabo visitas de apoyo a las Subredes Integradas de Servicios de Salud (SISS) para fortalecer la gestión administrativa, incluyendo temas como recobro de incapacidades, seguimiento a cesantías retroactivas y acuerdos sindicales. Además, se ha avanzado en la consolidación de plantas de personal y en la validación de la ejecución presupuestal relacionada con contratos de prestación de servicios. En el ámbito financiero, se han realizado ajustes y revisiones de convenios, así como la elaboración de informes consolidados de costos hospitalarios, lo que ha permitido una mejor planificación y seguimiento de los recursos destinados a la atención en salud.
Finalmente, es importante destacar que, se han realizado mesas de trabajo para ajustar los procesos de contratación y mejorar la gestión de recursos, así como capacitaciones en salud mental y estándares de calidad para la atención integral. Además, se ha avanzado en la consolidación de inventarios documentales y en la actualización de historias laborales, lo que ha permitido una mejor gestión del talento humano. Reiteramos nuestro compromiso con la implementación del Modelo de Salud de Bogotá y continuaremos trabajando para superar las barreras identificadas, con el fin de garantizar una atención oportuna, integral y de calidad para la población del Distrito Capital.</t>
  </si>
  <si>
    <t xml:space="preserve">
Se han identificado dificultades que han impactado el cumplimiento pleno de las metas. Una de las principales es la ausencia de personal, tanto de planta como de OPS, lo que ha generado retrasos en la ejecución de actividades críticas, como la supervisión de convenios y la implementación de las Rutas Integrales de Atención en Salud (RIAS). Además, la alta rotación del talento humano en las SISS ha dificultado la adherencia a las guías de práctica clínica y la continuidad en los procesos administrativos. Otra limitación ha sido la falta de equipos de gestión especializados para eventos de riesgo relacionados con sustancias psicoactivas (SPA) y alteraciones nutricionales, lo que ha afectado la oportunidad en la atención y el seguimiento de los usuarios.
En el ámbito técnico y operativo, se han presentado desafíos en la interoperabilidad de los sistemas de información, lo que ha dificultado la consolidación de datos y la implementación efectiva del tablero de mando integral. Aunque se han realizado esfuerzos para mejorar la gestión de la información a través de herramientas como PowerBI, la falta de personal capacitado ha limitado su aprovechamiento, obligando a recurrir a métodos convencionales como Excel. Asimismo, la falta de continuidad en los convenios administrativos ha impactado negativamente en el fortalecimiento de las RIAS y en la capacidad de respuesta de la red pública distrital.
</t>
  </si>
  <si>
    <t>Monitorear el cumplimiento del 100% de las estrategias administrativas, financieras y asistenciales de capital salud y las cuatro subredes para lograr la articulación, complementariedad y sostenibilidad de estas entidades.</t>
  </si>
  <si>
    <t>Se han realizado avances significativos en el monitoreo y fortalecimiento de las estrategias de Capital Salud y las SISS. Para Capital Salud, se han validado y comprobado técnicamente los soportes financieros correspondientes al período de noviembre de 2024, lo que ha permitido un seguimiento riguroso de su presupuesto, ejecución de ingresos, estados financieros y cumplimiento de indicadores como los Fénix y de solvencia económica. Además, se ha elaborado un tablero de control en Power BI para visualizar de manera ágil y clara la información financiera y asistencial, lo que facilita la toma de decisiones. Por otro lado, en las SISS, se ha logrado una producción destacada en consultas de medicina general y especializada, alcanzando un total de 8.858.199 consultas desde la implementación de los Centros de Atención Primaria en Salud (CAPS), lo anterior refleja un fortalecimiento en la capacidad de atención ambulatoria y una mayor accesibilidad para la población del Distrito.
Finalmente, es importante destacar que, Se ha avanzado en la construcción de un repositorio de información que centraliza los datos reportados por las entidades adscritas y vinculadas, lo que facilita su análisis y seguimiento. Además, se ha trabajado en la elaboración de tableros de control para el Secretario de Salud, que permiten visualizar de manera integral la información financiera y asistencial de Capital Salud y las SISS. Reiteramos nuestro compromiso con la articulación y sostenibilidad de estas entidades, y continuaremos trabajando para superar las barreras identificadas, con el fin de garantizar una gestión eficiente y una atención de calidad para la población del Distrito Capital.</t>
  </si>
  <si>
    <t xml:space="preserve">Una de las principales dificultades es la falta de un sistema de información robusto y automatizado que permita el reporte oportuno y preciso de datos por parte de las SISS. Esto ha generado imprecisiones en la información recibida, lo que obliga a reprocesar los datos y retrasa la consolidación de informes. Además, la baja calidad y oportunidad de la información remitida por las Subredes afecta la gestión de la dependencia, ya que se dificulta la emisión de conceptos técnicos integrales y el seguimiento de los proyectos de inversión. La falta de estandarización en los Registros Individuales de Prestación de Servicios de Salud (RIPS) también ha sido un obstáculo para la eficiencia en la gestión.
Otra dificultad relevante es la dependencia de información externa para emitir respuestas a la ciudadanía y a los entes de control, lo que afecta la oportunidad y calidad de las respuestas. Asimismo, la falta de confianza entre Capital Salud y las SISS ha dificultado la construcción de ajustes al modelo de remuneración, lo que impacta negativamente en la articulación y complementariedad de estas entidades. Además, se ha evidenciado una falta de oportunidad en la presentación de requisitos necesarios para la emisión de conceptos integrales de proyectos de inversión, lo que retrasa los procesos de financiación y ejecución.
</t>
  </si>
  <si>
    <t xml:space="preserve"> Bogotá ordena su territorio y avanza en su acción climática, justicia ambiental e integración regional</t>
  </si>
  <si>
    <t>Atención del déficit social para un hábitat digno</t>
  </si>
  <si>
    <t>Fortalecimiento de la infraestructura y dotación del sector salud Bogotá</t>
  </si>
  <si>
    <t>Culminar la construcción de 5 infraestructuras de Unidades de Servicios de Salud, 2 diseños de infraestructuras en salud y avanzar en la ejecución de 2 infraestructuras hospitalarias que cuentan con vigencia futura (APP Engativá, San Juan de Dios) y garantizar la APP de Bosa.</t>
  </si>
  <si>
    <t xml:space="preserve">Esta meta es PDD por lo anterior recoge los valores de la meta 2,3 y 4 </t>
  </si>
  <si>
    <t>Se avanza en la Construcción de la Torre de Urgencias del Hospital el Tunal con 25,8% de avance en Obra.
El Nuevo Hospital de Usme cuenta con un 91% de Ejecución de obra. Entrega Proyectada para Abril de 2025 y alistamiento junio de 2025.
El Centro de Salud 29 avanza en un 80% de Ejecución de obra. Entrega Proyectada para junio de 2025.
Se proyecta el inicio de las obras de los Centros de Salud Pablo VI, Trinidad Galán y Bravo Paéz en el 2025.
Se avanza en los Estudios y Diseños del Centro de Salud Marichuela y la USS Floralia y  la contratación de consultoria para el Centro de Salud Gaitana.
Se proyecta el pagao de Vigencias Futuras para la APP Hospital Bosa</t>
  </si>
  <si>
    <t>Se proyectó la Entrega 2 obras para el 2024, las cuales tuvieron reprogramaciones propias de la ejecuión de obra, sin embargo se obtuvó el siguiente avance:
Nuevo Hospital de Usme 91% de Ejecución de obra. Entrega Proyectada para Abril de 2025 y alistamiento junio de 2025.
Centro de Salud 29 80% de Ejecución de obra. Entrega Proyectada para junio de 2025.
No se realizó el giro de Vigencias Futuras 2024 al Convenio 1201 de 2018 "Nuevo San Juan de "Dios" debido a la suspensión del Convenio y la Liquidación unilateral de los Contratos derivados de obra e Interventoria por parte de la SISS Centro Oriente.</t>
  </si>
  <si>
    <t>Avanzar en 75% en construcción y dotación de 3 instalaciones hospitalarias a 2024. (VF)</t>
  </si>
  <si>
    <t>El Nuevo Hospital de Usme cuenta con un 91% de Ejecución de obra. Entrega Proyectada para Abril de 2025 y alistamiento junio de 2025.</t>
  </si>
  <si>
    <t>No se realizó el giro de Vigencias Futuras 2024 al Convenio 1201 de 2018 "Nuevo San Juan de "Dios" debido a la suspensión del Convenio y la Liquidación unilateral de los Contratos derivados de obra e Interventoria por parte de la SISS Centro Oriente.</t>
  </si>
  <si>
    <t>Avanzar al 100% en la Culminación de 2 diseños de infraestructuras en salud</t>
  </si>
  <si>
    <t>Se avanza en los Estudios y Diseños del Centro de Salud Marichuela el cual se encuentra en proceso de licenciamiento y la USS Floralia que cuenta con un 70% de avance</t>
  </si>
  <si>
    <t>-</t>
  </si>
  <si>
    <t>Avanzar en 85% en la Culminación de la construcción de 5 infraestructuras de Unidades de Servicios de Salud.</t>
  </si>
  <si>
    <t>Nuevo Hospital de Usme 91% de Ejecución de obra. Entrega proyectada para Abril de 2025 y alistamiento junio de 2025.
Centro de Salud 29 80% de Ejecución de obra. Entrega Proyectada para junio de 2025.
Se avanza en la Construcción de la Torre de Urgencias del Hospital el Tunal con 25,8% de avance en Obra.
Se proyecta el inicio de las obras de los Centros de Salud Pablo VI, Trinidad Galán y Bravo Paéz en el 1er semestre de 2025.</t>
  </si>
  <si>
    <t>Los siguientes proyecto no se entregaron en el tiempo programado, sin embargo se avanza de la diguiente manera:
Nuevo Hospital de Usme 91% de Ejecución de obra. Entrega Proyectada para Abril de 2025 y alistamiento junio de 2025.
Centro de Salud 29 80% de Ejecución de obra. Entrega Proyectada para junio de 2025.</t>
  </si>
  <si>
    <t>Mejorar, dotar, reponer, construir y/o reforzar el 100% de las infraestructuras de Unidades de Servicios de Salud priorizadas y viabilizadas en el contexto del Modelo de salud + Bienestar.</t>
  </si>
  <si>
    <t xml:space="preserve">Esta meta es PDD por lo anterior recoge los valores de la meta 6,7,8,9,10 y 11 </t>
  </si>
  <si>
    <t>Avanzar en el 90% los diagnosticos técnicos de las Unidades de Servicios de Salud del Distrito que hayan sido priorizadas y viabilizadas.</t>
  </si>
  <si>
    <t>Se realizaron 52 diágnosticos con personal de la Dirección de Infraestructura y Tecnología, los cuales fueron usados para evaluar las necesidades de intervención en las sedes priorizadas.</t>
  </si>
  <si>
    <t xml:space="preserve">Avanzar en el 80% de los estudios técnicos y diseños para mejorar, reponer, construir y/o reforzar las Unidades de Servicios de Salud del Distrito que hayan sido priorizadas y viabilizadas.  </t>
  </si>
  <si>
    <t>no programada</t>
  </si>
  <si>
    <t>Esta Meta no contó con programación de recursos ni física.</t>
  </si>
  <si>
    <t xml:space="preserve">Avanzar en el 50% de las obras de mejoramiento, reposición, construcción y/o reforzamiento de las Unidades de Servicios de Salud del Distrito que hayan sido priorizadas y viabilizadas.  </t>
  </si>
  <si>
    <t>Esta meta no contó con programación física, se propgramaron y ejecutaron recursos para adicionar el Convenio 3014151 de 2021 para las adecuaciones del Hospital de Occidente Kennedy.</t>
  </si>
  <si>
    <t>Avanzar en el 80% de las dotaciones hospitalarias para las unidades de servicios de salud de las Subredes Intergradas de Salud del Distrito que hayan sido priorizadas y viabilizadas.</t>
  </si>
  <si>
    <t>0805-2019 para la adquisición de la Dotación biomedica y se celebraron los Convenios 7134316-2024 para la adquisición de Dotación de la Torre 1 del Hospital Meissen y 7162712-2024 para la adquisición de Dotación Biomedica de la Torre de Urgencias del Hospital El Tunal.</t>
  </si>
  <si>
    <t>Avanzar al 100% en la estructuración de una (1) instalación hospitalaria</t>
  </si>
  <si>
    <t>Avanzar en el 100% de la implementación de un centro para el tratamiento diferencial para menores de edad con trastornos mentales y consumo problemático de sustancias psicoativas._x000D_</t>
  </si>
  <si>
    <t>Se Avanzó en los Estudios y Diseños del Centro de Salud Tinal Mental Pediatrico en un 73%, cuyos estudios y diseños fueron contratados en el PDD 2020-2024)</t>
  </si>
  <si>
    <t>Construcción y mejora de la capacidad instalada en la UMHES Calle 80, para fortalecer los servicios de salud de manera integral implementando la Central de Emergencias y Urgencias al Gran Parque Hospitalario de Engativá.  Bogotá</t>
  </si>
  <si>
    <t>Realizar 100 % de las obras para la ampliación del Hospital de Engativá.</t>
  </si>
  <si>
    <t>Realizar 100 % de las obras de la adecuación de la red de urgencias y emergencias del actual Hospital de Engativá.</t>
  </si>
  <si>
    <t>Generación de capacidades para la creación del centro de desarrollo tecnológico de producción de biológicos. Bogotá</t>
  </si>
  <si>
    <t>Lograr un 80% a 2025; de la ejecución del Plan de Acción que permita contar con los recursos financieros, administrativos y operacionales que conlleven a la creación del centro de desarrollo tecnológico</t>
  </si>
  <si>
    <t xml:space="preserve">Se logra:
Expedir la resolución de liquidación del presupuesto de 2024 de BogotáBio con el detalle necesario para llevar una contabilidad presupuestal ajustada a los cánones de una empresa de economía mista que administra recursos públicos. Se adjunta la resolución No 001 suscrita el 10 de mayo de 2024
* Expedir la resolución 002 de BogotáBio suscrita el 27 de junio mediante la cual se incorporan nuevas cuentas presupuestales no contempladas en la primera resolución y se hacen los traslados presupuestales correspondientes para amparar los gastos correspondientes. En ninguno de los casos se modifica el monto global del presupuesto aprobado por la Junta Directiva.
* Se han diseñado e implementado en BogotáBio varios instrumentos de manejo presupuestal necesarios para el seguimiento y control de la ejecución, como (i) La codificación de cuentas del presupuesto; (ii) los Certificados de Disponibilidad Presupuestal, (iii) los Certificados de Registro Presupuestal, (iv) el modelo de modificaciones del presupuesto; y (v) el modelo de seguimiento y ejecución del presupuesto.
* se elaboró el documento para la entrega del predio de Gran Estación por parte de la SDS a BogotáBio para la construcción del edificiio administrativo, el cual se encuentra en revisión de las partes.
*Se realizó el estudio de mercado para la contratación del servicio legal y técnico de los registros sanitarios de las vacunas establecidas para la producción de BogotáBio.
* Se realizó el levantamiento de información de los lotes para la construcción del laboratorio de BogotáBio e identificar posibles terrenos para iniciar la negociación.
*Preliminar informe técnico de los predios seleccionados para la construcción del Centro de Desarrollo Tecnológico y Producción de Biológicos, con las características que deben cumplir, así como en la definición del alcance de los estudios de suelos y geológicos y otros estudios que sean necesarios para su evaluación.
* Inició de la preparación regulatoria para los registros sanitarios de las vacunas para Hep-A, sIPV, Varicela y COVID-19
 Informe de revisión de los productos de capitalización de BogotáBio
* matriz de evaluación de los lotes del laboratorio
 * Informe de trabajo sobre Reclutar para Ingeniería del laboratorio
* Plan de equipamiento del laboratorio
* Plan de adquisición de insumos
* Plan de mantenimiento
* Plan Maestro
* Determinantes de Diseño
* Documento de sugerencias sobre el mecanismo de contratación y diseño.
* Aprobación de los documentos presentados para la capitalización de BogotáBio
* Transferencia de la vigencia futura para el 2024 con la indexación dentro del convenio 4342426-2022 con ATENEA
* Sesión de la Asamblea de accionistas de BogotáBio </t>
  </si>
  <si>
    <t>La meta No. 1, tiene una ejecución en la vigencia 2024 acumulada de las vigencias 2022 y 2023 con el fin de cumplir el 80% al 2024.</t>
  </si>
  <si>
    <t>Gestionar dos (2) alianzas a 2025, con actores nacionales y/o extranjeros para la producción de biológicos en Bogotá con el fin de establecer relaciones de carácter transaccional.</t>
  </si>
  <si>
    <t>Meta no programada para el año 2024.</t>
  </si>
  <si>
    <t>Contar con 3 (tres) autorizaciones regulatorias a 2025 que permitan la disponibilidad de biológicos priorizados en el portafolio del centro de desarrollo tecnológico</t>
  </si>
  <si>
    <t>Avanzar en el 100% del cronograma establecido para la producción y generación de biológicos (envasado y llenado) en Bogotá D.C para contribuir a la soberanía sanitaria.</t>
  </si>
  <si>
    <t>Bogotá confía en su potencial</t>
  </si>
  <si>
    <t>Ciencia, Tecnología e Innovación (CTel) para desarrollar nuestro potencial y promover el de 
nuestros vecinos regionales</t>
  </si>
  <si>
    <t>Fortalecimiento del ecosistema de CTEI para la salud pública de Bogotá D.C.</t>
  </si>
  <si>
    <t>Implementar el 100% del plan de fortalecimiento del ecosistema de CTeI para la salud a fin de contribuir a la generación y la apropiación social de nuevo conocimiento para la toma de decisiones relacionadas con las problemáticas relevantes en salud pública de Bogotá.</t>
  </si>
  <si>
    <t>En el marco de la Meta 1, se han alcanzado logros significativos que contribuyen a consolidar un ecosistema articulado y funcional dentro de la Secretaría Distrital de Salud. Estos logros se destacan por su impacto en la coordinación de actores clave y la estructuración de mecanismos para el seguimiento y planificación estratégica de las actividades del proyecto:
1.	Mayor Participación de las diferentes áreas de la secretaria en la agenda estratégica de CTI de la secretaría: 
o	Establecimiento de una instancia de seguimiento del proyecto de CTI y análisis de los actores de la secretaria.  
o	Se fortaleció la participación de las diferentes áreas de la Secretaría, permitiendo una mayor comprensión y alineación con las líneas estratégicas definidas para el proyecto. Esto ha sido clave para definir cómo se avanzará en la agenda futura de investigación e innovación. 
2.	Se generó el plan de acción para el fortalecimiento del ecosistema de Ciencia, Tecnología e Innovación (CTI) de la secretaría: 
o	Acercamientos a los diferentes actores internos y externos para conocer en mayor profundidad el rol que desempeñan dentro del ecosistema de CTI. 
o	Diseño y aplicación de la encuesta como instrumento de recolección de información a distintos actores tanto internos como externos del ecosistema de CTI. 
o	Elaboración de un diagnóstico para la determinación de la línea de base del ecosistema de CTI en la secretaria, identificando los actores clave, los recursos humanos, los recursos físicos y digitales, los recursos financieros, así como las capacidades existentes y las brechas que dificultan el normal desarrollo de las actividades de CTI. 
o	Diseño y ejecución de un conjunto de acciones estratégicas orientadas al fortalecimiento integral del ecosistema de CTI, que aborden aspectos clave como la mejora de la infraestructura, la capacitación del capital humano, la optimización de los recursos financieros y el fomento de la colaboración entre actores del sector público, privado y académico. Estas acciones buscan garantizar un entorno propicio para la innovación, promover el desarrollo de soluciones tecnológicas avanzadas y potenciar la transferencia y la apropiación del conocimiento, con el objetivo de impulsar el crecimiento sostenible y la competitividad en el ámbito científico y tecnológico en el sector salud. 
3.	Definición de Líneas Estratégicas de Investigación e Innovación: 
o	Se desarrolló un plan de trabajo preliminar, que prioriza áreas clave como salud mental, enfermedades crónicas, biotecnología y salud ambiental, sentando las bases para proyectos futuros con impacto en la salud pública de Bogotá. Este fue un trabajo conjunto con el área de Salud Pública. 
4.	Avances en Discusiones Estratégicas: 
o	Se avanzó en conversaciones con instancias como la Agencia Atenea y expertos en investigación para explorar la creación de un proyecto ampliado que permita una mayor financiación y fortalezca el ecosistema de CTeI.</t>
  </si>
  <si>
    <t>Implementar al 100% los estándares de calidad de la relación docencia servicio e investigación de las Subredes Integradas de Servicios de Salud.</t>
  </si>
  <si>
    <t xml:space="preserve">La Meta 2 busca garantizar que las subredes integradas de servicios de salud de Bogotá cumplan con los estándares de calidad establecidos para la relación docencia-servicio e investigación, promoviendo el fortalecimiento del talento humano en salud y consolidando un ecosistema de formación colaborativo y de alto impacto. 
1.	Firma del Pacto por la Salud Mental y el Bienestar: 
o	En septiembre de 2024, se formalizó el Pacto por la Salud Mental y el Bienestar en Entornos Educativos y de Práctica Formativa, un acuerdo que contó con la participación de: 
	La Asociación Colombiana de Universidades (ASCUN). 
	Tres asociaciones de facultades de medicina. 
	Dos organizaciones colegiales de profesionales de la salud. 
	La Secretaría Distrital de Salud y la Secretaría Distrital de Educación de Bogotá. 
	15 universidades y 18 centros de práctica formativa. 
o	Este pacto establece compromisos para mejorar las condiciones de bienestar y salud mental de los estudiantes durante su formación en entornos clínicos, con acciones concretas de seguimiento y evaluación.  
o	Se consolidaron redes de colaboración entre la Secretaría, las universidades y asociaciones académicas para garantizar una formación de calidad y mejorar las condiciones de aprendizaje. Un avance importante de este pacto es que incluye a estudiantes y facultades de diferentes áreas de la salud más allá de la medicina.
2.	Transversalización de Procesos de Docencia-Servicio: 
o	Como parte de los avances en la relación docencia-servicio, la Secretaría extendió sus procesos de apoyo a todas las unidades de las subredes que tienen estudiantes, más allá de aquellas que buscan la postulación como hospitales universitarios. Esta transversalización asegura que todas las instituciones de salud tengan acceso a orientación y recursos para mejorar su capacidad como escenarios de formación. </t>
  </si>
  <si>
    <t>Implementar 100% el programa de educación toma de decisiones, producción y apropiación social de conocimiento para la vida y la salud por y para los ciudadanos, que incluya un enfoque territorial.</t>
  </si>
  <si>
    <t>La Meta 3 busca consolidar un programa integral que articule educación, investigación, cooperación internacional, propiedad intelectual y gestión del conocimiento. Este esfuerzo tiene como objetivo fortalecer la capacidad institucional y fomentar la generación y apropiación social del conocimiento en salud pública, impulsando la calidad de la formación y la innovación en las soluciones de salud. 
Educación: 
1.	Implementación del Curso MAS Bienestar: 
o	Diseño e implementación del curso inicial del Modelo MAS Bienestar, enfocado en capacitar a gestores sanitarios y no sanitarios sobre los principios del modelo integral de atención en salud. 
o	Este curso marcó el inicio de una serie de módulos planificados que abordarán áreas como salud mental, prevención, atención primaria y enfoque diferencial, destinados a todos los gestores del sistema de salud de Bogotá. 
o	Más de 1,500 participantes se inscribieron en el curso piloto, y la retroalimentación inicial permitió realizar ajustes que fortalecieron la calidad del contenido y su aplicación práctica. 
2.	Expansión y Diversificación de la Plataforma "Aprender Salud": 
o	Incremento en el portafolio de la plataforma, que pasó de 8 recursos iniciales a 95 recursos educativos activos, incluyendo aulas abiertas, cerradas certificables e invertidas. 
3.	Mejoras en la Calidad y Seguimiento de los Cursos: 
o	Se implementaron mecanismos de evaluación y monitoreo continuo que permitieron medir la percepción de utilidad y satisfacción de los cursos, logrando que el 92% de los participantes reportaran estar dispuestos a recomendar los programas. 
o	Estas evaluaciones se tradujeron en actualizaciones a los contenidos y metodologías de enseñanza, mejorando la experiencia de los usuarios. 
Cooperación Internacional: 
1.	Proyectos Obtenidos con Cooperantes Internacionales: 
o	Cooperación Alemana para el Desarrollo - GIZ: 
	Dotación de 8 ecógrafos 4D para mejorar la atención materno-infantil en las subredes. 
	Lanzamiento del curso virtual Estrategia de Prevención Combinada de la Infección por Sífilis en la Plataforma Aprender Salud.  Este curso está dirigido al talento humano en salud y, y tiene como objetivo conocer a profundidad la sífilis, los métodos de diagnóstico, tratamiento y, estrategias efectivas para la prevención combinada con enfoque humano.
	Contratación de consultores especializados para desarrollar productos estratégicos en VIH y sífilis, en colaboración con la Subsecretaría de Salud Pública. 
o	Agencia de los Estados Unidos para el desarrollo internacional - USAID: 
	A través del programa de Comunidades Saludables de USAID se desarrolló acciones para la promoción de un diálogo abierto entre organizaciones comunitarias y autoridades locales a través de la Mesa Técnica de Migrantes, mejorando la atención y afiliación al sistema de salud para población migrante. 
o	Agencia Francesa para el Desarrollo - AFD: 
	Cooperación técnica para la generación de recomendaciones intersectoriales para la atención de personas mayores en situación de abandono en Bogotá. 
o	Banco Interamericano para el Desarrollo - BID: 
	Cooperación técnica para el desarrollo de una escuela comunitaria con enfoque en derechos sexuales y reproductivos, dirigida a la población migrante y comunidades de acogida. 
2.	Acuerdos y alianzas firmadas: 
o	Organización Panamericana para la Salud - OPS: 
	Adhesión al Movimiento de Municipios, Ciudades y Comunidades Saludables de las Américas, para llevar a cabo acciones sobre gobernanza urbana en salud. 
o	CitiesRISE: 
	Firma de un Memorando de Entendimiento entre la organización internacional citiesRISE y la SDS, para llevar a cabo acciones relacionadas con la prevención en salud mental en jóvenes de la ciudad. 
Propiedad Intelectual 
1.	Gestión de la Propiedad Intelectual en la Secretaría Distrital de Salud: 
o	Durante la presente anualidad se logró la identificación y consolidación de 108 productos de distintas dependencias dentro de la institución, los cuales fueron el insumo base para el estudio y proyección de priorización de productos que podrían llegar a ser protegidos y/o registrados teniendo en consideración la relevancia de los mismos desde el punto de vista operacional, estratégico y/o económico. 
o	Se estructuró el “Informe de Priorización de Productos Susceptibles de ser Protegidos por la Propiedad Intelectual 2024” de conformidad con lo establecido en los lineamientos internos institucionales.  
o	Se conformó la Asamblea General del Comité de Propiedad Intelectual la cual sostuvo dos encuentros en el transcurso del año para la priorización de productos susceptibles de ser protegidos por la propiedad intelectual.
o	Se priorizó por la Asamblea un total de 4 productos para su registro y/o protección.  
2.	Socialización y Apropiación de los lineamientos de Propiedad Intelectual de la Secretaría Distrital de Salud.  
o	Durante el 2024 se desarrollaron un total de 11 talleres virtuales y 9 presenciales dirigidos a funcionarios y contratistas de la entidad con el fin de socializar los lineamientos de propiedad intelectual de la institución.
o	Entre los meses de octubre y noviembre se desarrollaron mesas de trabajo con los referentes de contratación de 14 dependencias de la institución con el fin de verificar las posibles necesidades que tuviesen frente a la inclusión de cláusulas en materia de propiedad intelectual dentro de los contratos y/o convenios que celebran. 
3.	Acompañamiento en la estructuración y revisión de las políticas y/o directrices en materia de PI de otros actores del sector distrital salud.  
o	Durante el 2024 se hizo un acompañamiento constante a las Subredes Integradas de Servicios de Salud en la formulación y revisión de sus propios lineamientos en materia de propiedad intelectual de conformidad con la Política Distrital en esta materia, lo cual tuvo como resultado la formulación de observaciones al documento elaborado por la Subred Sur Occidente, las recomendaciones en la estructuración del plan de trabajo para el desarrollo de directrices internas en propiedad intelectual de la Subred Sur, y la definición de roles y responsabilidades en esta temática al interior de la Subred Norte.  
o	De igual manera, se realizaron las observaciones a la Política de Propiedad Intelectual del Instituto Distrital de Ciencia, Biotecnología e Innovación en Salud – IDCBIS.  
Investigación:
1.	Fortalecimiento de la Red Pública Distrital de Investigación e Innovación en Salud: 
o	Integración de 19 instituciones, incluyendo universidades, IPS y centros de investigación, promoviendo la colaboración para proyectos estratégicos en salud pública. 
o	Consolidación de la red como un espacio clave para el intercambio de conocimiento y la formulación de iniciativas conjuntas. 
2.	Convocatoria de investigación 2024 “Investigación para la toma de decisiones en salud mental en Bogotá” 
o	Producto de la convocatoria se logró cofinanciar cinco (5) proyectos de investigación que abordan temáticas como la evaluación de las acciones en salud mental del plan de intervenciones colectivas (PIC), la evaluación la línea 106- línea de orientación y escucha en salud mental-, entre otros temas. Se espera que estos proyectos contribuyan a orientar las estrategias y programas en salud mental según las necesidades de cada territorio. 
o	A través de la convocatoria se beneficiaron alianzas entre 17 grupos de investigación de Bogotá, incluyendo los de la Subredes Integradas de Servicios de Salud. 
o	Para la convocatoria, la SDS destinó una bolsa de recursos de $534.894.167 y el máximo a financiar por proyecto fue de $106.978.833.</t>
  </si>
  <si>
    <t>Ejecutar el 100% del Plan de gestión, investigación y desarrollo institucional del IDCBIS, como actor líder del ecosistema de CTI en salud para consolidar y potencializar la investigación, la innovación y el desarrollo científico del Distrito Capital.</t>
  </si>
  <si>
    <t xml:space="preserve">Esta meta busca proponer y ejecutar proyectos e iniciativas de investigación biomédica y traslacional en conjunto con las direcciones de la Subsecretaría de Salud Pública – SDS 
Logros alcanzados:  
•	El proyecto "Desarrollo de una plataforma de caracterización de biomarcadores en sangre periférica para prospección de riesgo de enfermedades neurodegenerativas en Bogotá" permitirá crear un programa desde el sector salud del Distrito que aborde y establezca un sistema de monitoreo clínico y molecular de poblaciones con riesgo de enfermedades neurodegenerativas. Específicamente, frente a los avances en la línea de investigación de neurociencias se podrá realizar la estimación de la población susceptible a sufrir una enfermedad neuropsiquiátrica en grupos de edad estratificados a partir de los 45 años en la ciudad de Bogotá, en la misma línea la creación de un sistema de información personalizada para la asesoría del paciente, sus familiares y el personal de salud en hábitos de vida saludable, prevención y detección temprana de enfermedades neurodegenerativas, tales como Alzheimer o Parkinson. 
•	La vinculación de las Subredes Integradas de Servicios de Salud (SISS) a las iniciativas de investigación impulsadas por la Unidad de Ingeniería Tisular en relación con nuevos dispositivos y tecnologías de uso clínico va a permitir implementar un modelo de cooperación médico-científica que se pueda extender a las demás SISS y así impactar de manera significativa la calidad de vida de los pacientes con heridas y úlceras crónicas del Distrito, con un beneficio adicional en la oportunidad, accesibilidad y sostenibilidad del Sistema de Salud. Adicionalmente, estas colaboraciones permitirán contribuir con el incremento en el acceso a nuevas tecnologías médicas a partir del desarrollo de ensayos clínicos en pacientes con quemaduras, úlceras en piel y/o condiciones ortopédicas complejas, etc. 
•	El Banco de Sangre de Cordón Umbilical con el desarrollo del proyecto “Efecto del secretoma liofilizado de células mesenquimales de placenta humana cultivadas en hipoxia sobre la viabilidad y la migración de células madre de tejidos de origen perinatal", se facilitará la selección de los donantes, en cuanto a compatibilidad, se pretende lograr la disminución de los tiempos de inmunosupresión de los receptores, lo que se traduce en menor exposición a enfermedades infecciosas, contribuyendo a mejorar la carga de morbilidad de los pacientes y su calidad de vida. 
4.1 Proponer y ejecutar proyectos e iniciativas de investigación biomédica y traslacional en conjunto con las direcciones de la Subsecretaría de Salud Pública – SDS 
Logros alcanzados:  
•	El proyecto "Desarrollo de una plataforma de caracterización de biomarcadores en sangre periférica para prospección de riesgo de enfermedades neurodegenerativas en Bogotá" permitirá crear un programa desde el sector salud del Distrito que aborde y establezca un sistema de monitoreo clínico y molecular de poblaciones con riesgo de enfermedades neurodegenerativas. Específicamente, frente a los avances en la línea de investigación de neurociencias se podrá realizar la estimación de la población susceptible a sufrir una enfermedad neuropsiquiátrica en grupos de edad estratificados a partir de los 45 años en la ciudad de Bogotá, en la misma línea la creación de un sistema de información personalizada para la asesoría del paciente, sus familiares y el personal de salud en hábitos de vida saludable, prevención y detección temprana de enfermedades neurodegenerativas, tales como Alzheimer o Parkinson. 
•	La vinculación de las Subredes Integradas de Servicios de Salud (SISS) a las iniciativas de investigación impulsadas por la Unidad de Ingeniería Tisular en relación con nuevos dispositivos y tecnologías de uso clínico va a permitir implementar un modelo de cooperación médico-científica que se pueda extender a las demás SISS y así impactar de manera significativa la calidad de vida de los pacientes con heridas y úlceras crónicas del Distrito, con un beneficio adicional en la oportunidad, accesibilidad y sostenibilidad del Sistema de Salud. Adicionalmente, estas colaboraciones permitirán contribuir con el incremento en el acceso a nuevas tecnologías médicas a partir del desarrollo de ensayos clínicos en pacientes con quemaduras, úlceras en piel y/o condiciones ortopédicas complejas, etc. 
•	El Banco de Sangre de Cordón Umbilical con el desarrollo del proyecto “Efecto del secretoma liofilizado de células mesenquimales de placenta humana cultivadas en hipoxia sobre la viabilidad y la migración de células madre de tejidos de origen perinatal", se facilitará la selección de los donantes, en cuanto a compatibilidad, se pretende lograr la disminución de los tiempos de inmunosupresión de los receptores, lo que se traduce en menor exposición a enfermedades infecciosas, contribuyendo a mejorar la carga de morbilidad de los pacientes y su calidad de vida. 
4.2 Iniciativas de investigación clínica en conjunto con los centros y grupos clínicos de la SISS y la SDS 
Logros alcanzados:  
•	Con el uso y aplicación de células estromales mesenquimales orientadas a la angiogénesis, se plantea una alternativa de tratamiento para pacientes cuyas posibilidades de salvar su estructura anatómica es muy reducida, lo cual permitirá brindar oportunidades de mejorar la calidad de vida y disminuir la carga de morbilidad de pacientes del Distrito quienes enfrentan difíciles situaciones de salud debido a enfermedades crónicas no transmisibles de interés en salud pública. 
4.3 Elaboración de propuestas de investigación conjunta con la Subsecretaría de Salud Pública para la consecución efectiva de recursos que soporten actividades de Investigación y Desarrollo en el Sector. 
Logros alcanzados:  
•	Dado que el Instituto Distrital de Ciencia, Biotecnología e Innovación – IDCBIS está consolidando un convenio con la SIC para convertirse en un Centro de Apoyo a la Tecnología e Innovación CATI, dentro de su plan de trabajo considero una capacitación en vigilancia tecnológica la cual fue dictada por Juanita Rico – Gestora CATI, la cual fue socializada por el CDEIS a la red Distrital de Investigación y al Ecosistema de CTeI. En esta reunión estuvieron líderes de grupos de investigación y el CDEIS con su equipo de propiedad intelectual. 
•	En conjunto con OCIT Apropiación social del conocimiento en el marco del ecosistema CTeI gestionó la conferencia "¿Por qué es importante la medición de la apropiación social del conocimiento en salud? Una propuesta de batería de indicadores con un enfoque en hábitos de vida saludable" 
•	En articulación con CDEIS se adelantó propuesta para fortalecer la apropiación social del conocimiento en el marco del ecosistema CTeI con lo cual se gestionó la conferencia “Ecosistema CTeI” con la invitación de Andrea Navas Ex viceministra de conocimiento, innovación y productividad de Minciencias y actual gestora de investigación de la Univalle. 
•	Con el establecimiento del proyecto "Evaluación de la aplicación de BP9 y BP9.2FcIgA nebulizadas, como tratamiento anti-SARS-CoV-2 en un modelo animal (Mesocricetus auratus)" se pretende plantear una alternativa efectiva para el tratamiento del COVID-19 incluyendo las variantes nuevas, disminuyendo la posibilidad de nuevo brotes en el Distrito.
4.8. Satisfacer con seguridad, transparencia, equidad, oportunidad, suficiencia y calidad las demandas de la SISS y demás usuarios del ecosistema en CTI a nivel local, regional y nacional, en cuanto a productos, servicios e insumos biológicos para la atención de pacientes que requieren sangre, tejidos y células en el país. 
Logros alcanzados:  
•	Actualmente se realiza seguimiento al donante y receptor del primer trasplante de células progenitoras hematopoyeticas en Colombia. 
•	Durante el mes de noviembre se suplieron las demandas de hemocomponentes, tejidos y células en las SISS y las demás IPS con altos criterios de calidad, seguridad, oportunidad y equidad con los siguientes resultados: </t>
  </si>
  <si>
    <t>Implementar el 100% de capacidades, estrategias de comunicación y divulgación en el marco de las prioridades de salud pública con el fin de contribuir a la apropiación social del conocimiento.</t>
  </si>
  <si>
    <t>•	Se publica el Boletín Epidemiológico Distrital - DEB, volúmenes 16 al 20 y 2 del 21 disponibles en:
https://saludata.saludcapital.gov.co/osb/publicaciones/?tipo=bed
•	Se carga el Open Journal Systems (OJS) con los volúmenes 17,18 y 19 del Boletín Epidemiológico Distrital - BED. Disponible en: https://revistas.saludcapital.gov.co/index.php/BED</t>
  </si>
  <si>
    <t>Bogotá Ciudad Inteligente</t>
  </si>
  <si>
    <t>Actualización e implementación de la arquitectura empresarial y modernización de la infraestructura tecnológica en la Secretaria Distrital de
Salud.</t>
  </si>
  <si>
    <t>Implementar al 100% la estrategia de arquitectura empresarial y seguridad digital
para fortalecer y mejorar las capacidades de tecnología de información de la Secretaria Distrital de Salud.</t>
  </si>
  <si>
    <t xml:space="preserve">En la implementación de la Estrategia de arquitectura empresarial y seguridad digital, se obtuvo los siguientes resultados en la transformación: 
1. Se agilizó el proceso de gestión de incidentes de seguridad de forma más eficiente y eficaz, con el funcionamiento del Centro de Operación de Seguridad (SOC), el cual es responsable de obtener una visión completa del panorama de amenazas que pueden afectar a la entidad, de protección de activos, de la monitorización proactiva y las capacidades de respuesta rápida, ayudando a prevenir el acceso no autorizado y minimizando el riesgo de vulneraciones de datos. Los resultados del monitoreo 24x7 de toda la infraestructura informática de la SDS es el siguiente: 
-	561 alertas críticas, 4.982 importantes, 15.267 menor o baja y 14.555 de aviso o informacionales. 
-	Atención de 137 casos gestionados. 
2. Se implementó el almacenamiento de datos en la nube, en lugar de hacerlo a nivel local, para evitar la pérdida de datos en caso de una emergencia como una falla de hardware, amenazas maliciosas o incluso un error simple que haya cometido el usuario; lo cual genera más espacio físico, la facilidad en compartir archivos, acceso a la información desde casi cualquier dispositivo, generar menos costos operativos y seguridad avanzada. 
3. Se gestionó la seguridad de la información alojada en la nube con el Microsoft Defender for Cloud, herramienta de administración de seguridad de nube que permite identificar, evaluar y remediar vulnerabilidades en entornos en la nube de Azure, con los siguientes resultados 543 alertas críticas, 668 medias y 395 bajas, presentándose 1.606 vulnerabilidades, que genera un plan de remediación donde se analiza, justifica y aplica los cambios pertinentes, aplicando las mejoras del nivel de seguridad, continuidad del servicio y las avances necesarios que permitan garantizar el servicio de nube. 
4. Se fortaleció la seguridad de la información mediante el funcionamiento del Antimalware, por prevenir, detectar y remediar software malicioso en los dispositivos informáticos individuales y sistemas de Tecnologías de la Información. 
5. Disposición de medidas proactivas para mantener la infraestructura tecnológica protegida mediante el sistema de seguridad Firewall, que sirve como de primera línea de defensa contra amenazas externas, malware y piratas informáticos que intentan obtener acceso a los datos y sistemas; entre los beneficios comienzan con la capacidad de supervisar el tráfico de red, capacidad de controlar los puntos de entrada del sistema y detener los ataques de virus, detener a un pirata informático por completo o disuadirlo para que elija un objetivo más fácil, evitar que el spyware obtenga acceso y entre en los sistemas, y la creación de un entorno de privacidad de los datos. 
6. Protección de los dispositivos que los funcionarios y colaboradores usan para fines laborales o los servidores que están en una red o en la nube contra amenazas cibernéticas, se ha implementado soluciones que puedan analizar, detectar, bloquear y contener los ciberataques en el momento en que ocurren y uso de tecnologías que proporcionan al equipo de seguridad visibilidad de las amenazas avanzadas, lo que les permitirá detectar rápidamente los riesgos de seguridad para solucionar rápidamente los problemas potenciales. 
7. Aseguramiento de la operatividad y eficiencia a largo plazo de la Infraestructura Tecnología de la Información de la Entidad, evitando la necesidad de nuevas compras y contribuyendo al desarrollo sostenible mediante la extensión de garantías y renovación de licencias para la infraestructura, lo que permite: (i) la conservación de activos manteniendo su buen estado y funcionalidad, (ii) optimización de recursos, mediante la renovación de licencias para el acceso a actualizaciones y mejoras, sin necesidad de adquirir nuevos equipos, (iii) mantenimiento proactivo, por que proporcionan soporte técnico que ayuda a identificar y resolver problemas antes de que impacten en el funcionamiento, garantizando así la continuidad del servicio, (iv) ecosistema tecnología de información sostenible puesto que mantiene la infraestructura existente en óptimas condiciones, lo que facilita la operación diaria y mejora la eficiencia de los servicios ofrecidos, (v) reducción de costos a largo plazo, (vi) mejoras en seguridad y rendimiento: la renovación de licencias incluye actualizaciones de seguridad y rendimiento, lo que protege la infraestructura de amenazas y mejora la experiencia del usuario, (vii) adaptación a nuevas tecnologías: la posibilidad de actualizar software y sistemas existentes asegura que la infraestructura se mantenga al día con las tendencias y requerimientos tecnológicos. 
8. Renovación y extensión de garantías para los 116 equipos de SWITCH de distribución y acceso del Fondo Financiero Distrital de Salud, proporcionando una conectividad robusta y eficiente en la red, optimizando la gestión de datos y la comunicación entre los diferentes usuarios y sistemas. Mejorando el rendimiento y la operatividad diaria, contribuyendo a la seguridad de la información, alineándose con las políticas de gestión tecnológica de la entidad y asegurando el funcionamiento óptimo de servicios críticos como almacenamiento, correo electrónico, impresión e Internet. 
9. Mejora en la disponibilidad de la información en la web entregando información a los ciudadanos y mostrando proyectos de mapas realizados en ArcGIS para varios temas en salud como en el observatorio de Salud Bogotá. 
10. Mejora de los servicios existentes mediante la adquisición del servicio de Soporte Premier de Microsoft que permite evaluar de manera continua la infraestructura tecnológica del centro de datos, bases de datos y soluciones en la nube basadas en Microsoft, así como realizar talleres y contar con plataformas para entrenamiento en estas. Además, incluye un esquema integral de soporte proactivo y reactivo, facilitando una respuesta rápida y efectiva ante posibles incidentes. Todo esto será gestionado por profesionales certificados de Microsoft, lo cual permitiría que la SDS optimice sus inversiones tecnológicas y refuerce la operatividad de su infraestructura, que en su mayoría está basada en productos de Microsoft. 
11. Mantenimiento y soporte de la plataforma de TIC´s de la Secretaría, velando por la funcionalidad, confiabilidad, oportunidad y seguridad de la operación del software, hardware y comunicaciones, se implementó en seis aplicativos de la entidad de acuerdo con las necesidades, 39 producciones para el fortalecimiento de la operación. Así mismo, en al aplicativo de tramites en línea – AGILINEA, se dio respuesta a todas las peticiones 181 PQRS y atención a 539 soportes creados por los usuarios. 
12. Gestión en los diferentes dominios de la Infraestructura TI de la Entidad, como Servidores, Backup, redes y comunicaciones, Base de datos, herramientas colaborativas y conectividad, que permiten el correcto funcionamiento.
</t>
  </si>
  <si>
    <t xml:space="preserve">Se presentaron dificultades que no permitieron alcanzar el 100% programado en la meta para culminar la vigencia:
(i) No se alcanzó con lo programado en la actividad 1.1 Actualizar e Implementar los lineamientos y directrices de la arquitectura empresarial (MRAE v3) dispuestos por MINTIC, debido a que los documentos esperados para el segundo semestre aún se encuentran en estado de revisión, que será reprogramado para el 2025.
(ii) No se alcanzó con lo programado en la actividad 1.2 Implementar estrategias de seguridad digital que fortalezca la seguridad de la información, debido a que no se reportó el avance de los Indicadores de seguridad de la Información y no se adelantó el proceso contractual de Switch Core conforme a la decisión Institucional, que será reprogramado para el 2025.
(iii) No se obtuvo el reporte del dominio de comunicaciones en el mes de noviembre, lo que ocasiono un porcentaje por debajo de lo proyectado para la actividad 1.5 Desarrollar la gestión administrativa y técnica que contribuyen a la actualización e implementación de la arquitectura empresarial y la seguridad digital de la SDS.
</t>
  </si>
  <si>
    <t>Subsecretaria de servicios de salud y aseguramiento</t>
  </si>
  <si>
    <t>Bogotá confía en su bien-estar</t>
  </si>
  <si>
    <t xml:space="preserve">Salud con calidad y en el territorio </t>
  </si>
  <si>
    <t>Implementación del Modelo de salud centrado en atención primaria social para el bienestar de la población de Bogotá D.C.</t>
  </si>
  <si>
    <t>Diseñar, implementar y evaluar el Modelo de Salud para la población de Bogotá D.C.</t>
  </si>
  <si>
    <t>Se diseño el documento estratégico del Modelo de Atención MAS Bienestar versión 1.1, construidos en articulación entre la SDS, EPS y Subredes Integradas de Servicios de Salud-SISS y el cual se ajustó con aportes de diferentes actores y comunidad, publicado en la página web de la SDS. Se intervinieron 94 sectores catastrales priorizados mediante las acciones del Modelo de Salud para Bogotá, ejecutadas principalmente por los Equipos Extramurales de Salud. Esto representa el 10% de los 933 sectores catastrales priorizados de acuerdo con su condición de riesgo (categoría 1: alto riesgo, categoría 4: ruralidad y 50% de categoría 2: riesgo medio), cumpliendo al 100% con lo programado para ese año.  Se construyeron los lineamientos operativos para el Pilar de Gestión Integral del Riesgo del componente extramural y se avanzo en los lineamientos operativos de  la capa de Prestador primario resolutivo. Se logró la Firma de acuerdo de voluntades con 4 EPS  (Compensar, Salud Total, Sura y Capital Salud), para implementación del Modelo de Atención en Salud +MAS Bienestar.
Se avanzó en la construcción de la capa extramural,  resaltando la definición e implementación de una estrategia para la identificación individual, familiar y territorial, que resulta fundamental para identificar las condiciones sociales y económicas de los individuos y comunidades., avanzando en la apropiación territorial 502 de los 520 sectores programados (dato preliminar) y se inició el proceso de gestión familiar entendido como la caracterización e identificación de los riesgos de las familias y sus integrantes para la generación de planes de cuidado. Con corte al 31 de diciembre de 2024 se tiene un acumulado de 60.014 caracterizaciones familiares y 79.998 caracterizaciones individuales en el Distrito Capital (Dato Preliminar), los 94 sectores catastrales reportados anteriormente, hacen parte de los 502 sectores con abordaje territorial, adicionalmente se logró la articulación con los integrantes de los 14 pueblos de consultivo indígena de Bogotá, reconociendo las dinámicas propias de los mismos.
Para la construcción de la  capa de Prestador Primario/Subred Intramural se avanzó en la Contrucción de 18 documentos técnicos operativos de 18 servicos priorizados,  se avanzó en la construcción del componente predictivo del Modelo en la  modelación de (30 patologías priorizadas), se avanzó en la construcción de la propuesta de los Pagos Globales Prospectivos – PGP y en el diseño de un instrumento para el monitoreo y seguimiento a la implementación de las orientaciones técnicas para la adecuación de los servicios de salud para la prestación de servicios en clave diferencial, como elemento transversal del modelo +MAS-Bienestar.
En el marco del Modelo de atención en Salud , RIAS y para la implementación de los enfoques diferenciales,  se eralziaron (428) asistencias técnicas a las EAPB, IPS priorizadas y otros actores, para un total de (14.050) personas sensibilizadas.
de Atención en Salud, lineamientos técnicos para la implementación de las RIAS, salud sexual y salud reproductiva, Suicidio, desnutrifion aguda, atención Integrada a las Enfermedades Prevalentes de la Infancia, detección de riesgo en primera infancia, paquetes de intervención en el marco del plan de aceleración para la reducción de la mortalidad materna, actividades de desarrollo de capacidades y fortalecimiento de conceptos en las intervenciones de la RIAS materno perinatal, detección del riesgo asociado al consumo de SPA, Atención integral del consumo de SPA en la población de niños, niñas y adolescentes y víctimas del conflicto armado, fortalecimiento de competencias del Talento Humano en los Primeros auxilios psicológicos, Rehabilitación Basada en Comunidad, identificación de riesgocardiovascular y metabólico, tamizajes para cáncer de mama y cuello uterino e  Intervenciones de la población con trastornos visuales.</t>
  </si>
  <si>
    <t xml:space="preserve">Implementar una estrategia de comunicación en el marco del modelo de atención para fortalecer la sensibilización de la población frente al programa de  Promoción de la Donación de Órganos y Tejidos con fines de Trasplantes.  
</t>
  </si>
  <si>
    <t xml:space="preserve">
Con el fin de Implementar acciones para divulgación masiva de información y sensibilización a la comunidad en general, para el fortalecimiento de la cultura de la donación de órganos y tejidos con fines de trasplantes  se construyó la propuesta de Brief - Dona Bogotá 2025, asi como un Video con receptor de trasplante renal, que actualmente se desempeña como Bombero activo en el Distrito Capital,  que incluye testimonio de las bondades del trasplante y mejora de la calidad de vida,  para pacientes con enfermedades catastróficas, se logró la iluminación,  del Movistar Arena para promover la donación de Órganos y Tejidos con fines de trasplantes.
Adicionalmente se elaboró un Boletin de Comunicaciones bimensual,  con información y avances de la Regional No.1 de la Red de Donación y Trasplantes, incluyendo la promoción de órganos y tejidos con fines de trasplantes y se entregó de material didáctico a referentes de Instituciones Prestadoras de Servicios de Salud, con información sobre donación de órganos, ruta de  activación de alertas de potenciales donantes, código QR para registro como donantes de órganos ante el INS, entre otros, con el fin de generar sensibilización en los profesionales de la salud frente al proceso de donación de órganos y tejidos con fines de trasplantes.
Dentro de la estrategia de sensibilizar a la Comunidad sobre la importancia de la donación de órganos y tejidos con fines de trasplantes, a través de campañas educativas y de concientización se realizaron 131 actividades dirigidas a la comunidad en general, contando con la participación de 1.431 personas, estas acciones contribuyeron a mejorar la aceptación de la donación de órganos en la población, reduciendo el estigma y fomentando una cultura de solidaridad.
En la estrategia para la formación continua del Talento en salud y orientación técnica en la implementación del Programa Hospital Generador de Vida en donación de órganos y tejidos, (dirigida a IPS generadoras y trasplantadoras para  incentivarlas a realizar la identificación oportuna de posibles donantes, definiendo la ruta de atención del paciente neurocrítico y que todos los pacientes que ingresen a las instituciones de salud  con afectación del estado neurológico medido por la escala de Glasgow con valores menor o igual a 5, sean reportados a la Regional No 1 al grupo de modulación de la gestión operativa de la donación),  se realizaron  252 asistencias técnicas en IPS habilitadas con Programas de Trasplantes e IPS Generadoras, contando con la participación de 1.646 profesionales de la salud. 
Se logró la  modulación a la gestión operativa de la donación con una comunicación constante 24 horas 7 días a la semana, con los Médicos Coordinadores Operativos de Instituciones trasplantadoras y generadoras, instituciones prestadoras de servicios de salud, Bancos de tejidos, centros de almacenamiento temporal entre otros,  para fortalecer el proceso de Donación de órganos y tejidos con fines de trasplantes, en el marco de la Resolución de habilitación 3100 de 2019. Se logró a gestión de 1395 llamadas registradas en la base de datos de Glasgow menor o igual a 5 de los cuales a 502 casos se les asigno consulta al Registro Nacional de Donantes, dentro de este universo los potenciales donantes fueron 254 alertas que contaron con diagnóstico de muerte cerebral, proceso que permite el acercamiento a la legalización de donación de órganos y tejidos con fines de trasplante, 183 de estas alertas se presentaron en Bogotá D.C y 71 alertas en ciudades diferentes que hacen parte de la Regional No 1 de Donación y Trasplante. La legalización a la donación de órganos se presento en 156 alertas es decir 156 personas fueron donantes en el 2024, y se contraindicaron 2 casos por lo cual el número final de donantes de órganos y tejidos en quienes se realizo extracción de componentes anatómicos con fines de trasplantes fue de 154 alertas.
Se realizaron 26 auditorías, 17 seguimientos a planes de mejoramiento, 3.067 validaciones de talento humano y 42 asistencias tónicas a  Instituciones que hacen parte de la Regional y que desarrollan actividades relacionadas con donación y/o trasplante;  o actores de la Red de Donación y Trasplantes, con el fin de evaluar la eficacia y cumplimiento de los procesos relacionados con la donación y el trasplante de órganos y tejidos en la Regional No 1, garantizando el cumplimiento de las normativas y estándares establecidos por el ente Territorial y Nacional.
Se realiza seguimiento a la actividad trasplantadora, encontrándose que durante los meses de julio a diciembre de 2024, la Secretaría Distrital de Salud gestionó la donación y el rescate de 203 órganos de donantes cadavéricos correspondientes a: 129 riñones, 43 hígados, 11 corazones, 16 pulmones y 4 páncreas, desde la Regional No 1 se respondieron urgencia cero de corazón e hígado enviando a otra Regional así: 1 corazón, 3 hígados, de la misma manera se recibieron de otras Regionales ofertas de componentes anatómicos para dar respuesta a las urgencias cero de nuestra regional y se logro articular la llegada de 20 componentes anatómicos que fueron trasplantados a pacientes de la lista de espera, para responder a las necesidades de la Regional No 1: 6 corazones, 9 hígados, 4 riñones y 1 páncreas. . Finalmente se lograron trasplantar con éxito 272 órganos: 206 provenientes de donantes cadavéricos y 66 de donantes vivos, así: Con donante cadavérico: 124 riñones, 49 Hígados, 15 Corazón, 12 pulmones; 5 combinados riñón páncreas y 1 combinado hígado-riñón; y con donante vivo: 21 Hígados y 45 riñones, beneficiándose con trasplante a las personas de las listas de espera de donación de órganos-LED, mejorando su calidad de vida.
En cuanto a rescate de tejidos en los donantes cadavéricos, durante los meses de julio a noviembre de 2024, se rescataron un total de 60 tejidos provenientes de donantes en protocolo de muerte encefálica, correspondientes a 18 tejidos oculares, 18 tejidos de piel y 24 tejidos osteomusculares.
Por último se realizaron (16) acciones entre asistencias técnicas y apoyos a la gestión en lo relacionado con Biovigilancia (contexto e incidentes, eventos adversos, entre otros),  para reducir los riesgos en el proceso de donación y trasplantes en los actores de la Red de la Coordinación Regional No.1.</t>
  </si>
  <si>
    <t>Implementar una estrategia de identificación individual, familiar y territorial para fortalecer la gestión integral del riesgo en el nuevo modelo de salud</t>
  </si>
  <si>
    <t xml:space="preserve">Se tiene como producto la definición del lineamiento operativo Gestión Integral del Riesgo: Capa Gestión Extramural versión 2 publicado en la página web y el lineamiento operativo de la Gestión Extramural: Equipos Básicos de Salud Extramural,  que da orientación técnica de la estrategia de identificación individual, familiar y territorial, que resulta fundamental para identificar las condiciones sociales y económicas de los individuos y comunidades, estrategia definida con las orientaciones de la academia, expertos en salud, comunidad, Subredes Integradas de Servicios de Salud y las Entidades Promotoras de Salud (EPS),  quienes a través de diferentes espacios de participación aportaron  en aspectos claves a contemplar, para la definición de la estrategia de identificación individual, familiar y territorial.
Adicionalmente se construyeron  (8) Fichas técnicas operativas por temática (Salud Mental, Infancia, Materno Perinatal, Rehabitación Basada en Comunidad, Vivienda Saludable,  Salud Bucal, Enfoque Etnico y Condiciones Crónicas), que orientan la operación de los equipos básicos extramurales, para la orientación técnica de los actores involucrados en la puesta en operación del Modelo.
Se definió un Convenio marco de Cooperación entre la Secretaria Distrital de Salud y Entidades Prestadoras de Salud (EPS),  que tiene como objeto “Aunar esfuerzos entre la Secretaría Distrital de Salud y las Entidades Promotoras de Salud-EPS participantes, para coordinar las acciones que contribuyan a la organización, conformación e implementación de la red integrada e integral de servicios de salud de Bogotá D.C., en garantía del Derecho a la Salud” y tiene como alcance “contribuir a la implementación del Modelo +MAS Bienestar, centrado en la Atención Primaria Social, específicamente en el pilar de Gestión Integral del Riesgo, con énfasis en los procesos y procedimientos de la Gestión Extramural. Esta implementación se llevará a cabo mediante una coordinación efectiva entre la Secretaría Distrital de Salud (SDS) y las Entidades Promotoras de Salud (EPS) de Bogotá y conto con la participación de directivos por parte de la EPS, secretario Distrital de Salud y alcalde Mayor y representó un compromiso de ciudad para el Bienestar de la población.
Y se suscribieron Convenio interadministrativos con las 4 SISS y el Fondo Financiero Distrital de Salud,  que tiene por objeto Aunar esfuerzos entre el FFDS y la Subred Integrada de Servicios de Salud  E.S.E, para realizar actividades de la Gestión del riesgo individual y colectivo en la modalidad extramural de acuerdo con las necesidades y prioridades de la población a nivel individual, familiar y territorial de los sectores catastrales asignados en el Distrito  Capital, en concordancia con las normas que regulan el sistema general de seguridad social en salud, el plan territorial en salud y el modelo de atención en salud “MAS Bienestar”, mediante la ejecución de los convenios interadministrativos celebrados con la Subredes integradas de servicios de salud, se tiene un avance en la apropiación territorial entendida como el abordaje territorial realizada por los equipos en territorios, para el mes de diciembre del 96.5%, es decir, se tuvo una apropiación de 502 de los 520 sectores programados (dato preliminar) para vigencia 2024. De acuerdo con el avance de la apropiación territorial, se inició el proceso de gestión familiar entendido como la caracterización e identificación de los riesgos de las familias y sus integrantes para la generación de planes de cuidado. Con corte al 31 de diciembre de 2024 se tiene un acumulado de 60.014 caracterizaciones familiares y 79.998 caracterizaciones individuales en el distrito (dato Preliminar).
Asimiso se logró el desarrollo de espacios de apropiación del Modelo de Atención +MAS Bienestar del Talento Humano de los Equipos Basicos Extramurales, para fortalecer el conocimiento y orientar los procesos necesarios para la implementación efectiva del modelo en los sectores catastrales y la Articulación con los integrantes de los 14 pueblos de consultivo indígena de Bogotá, con el propósito de socializar las acciones de la capa Extramural,  en el marco de las intervenciones reconociendo las dinámicas propias de los mismos.
Adicionalmente en el marco del desarrollo de las actividades de los Equipos Básicos Extramurales Hogar, se adelantaron Jornadas de servicios de salud individuales y colectivos que abarca la intervención de 194 adultos mayores en condición de vulnerabilidad, a los cuales se intervienen a través de atenciones individuales de profesionales de la salud, toma de laboratorios y entrega de medicamentos. También se realizan acciones en salud colectiva.
Adicionalmente se adelantó, una jornada de articulación con los integrantes de los 14 pueblos de consultivo indígena de Bogotá, con el propósito de socializar las acciones en el marco de las intervenciones reconociendo las dinámicas propias de los pueblos y de los procesos que adelantan. </t>
  </si>
  <si>
    <t xml:space="preserve">Bogotá, una ciudad saludable con bien-estar 				</t>
  </si>
  <si>
    <t xml:space="preserve">Salud Pública Integrada e Integral </t>
  </si>
  <si>
    <t xml:space="preserve">Implementación de Salud Digital para Bogotá. </t>
  </si>
  <si>
    <t>Implementar en 100% el Plan de Acción de transformación digital del sector salud que permitan desarrollar la puesta en marcha de un sistema de información interoperable sectorial e intersectorial para la operación, monitoreo y divulgación de resultados de la Atención Primaria Social en pro del bienestar de la población de Bogotá D.C.</t>
  </si>
  <si>
    <t xml:space="preserve">A corte de 31 de diciembre de 2024, se proyecto cumplir con la meta número uno del proyecto 8119 en un 100%, lo cual correspondería a la ejecución de las tres actividades definidas para ejecutar en la vigencia, alcanzándose una magnitud física de un 90.5%, que corresponde a la suscripción del contrato de “Prestación de Servicios”, conforme con lo dispuesto en el Estatuto General de Contratación de la Administración Pública, Ley 80 de 1993, Ley 1150 de 2007 y la legislación civil.
En la ejecución del actual PDD se realizaron múltiples mesas de trabajo, de las que se concluyó que el único proveedor con la capacidad para cumplir con los objetivos planteados era el proveedor tecnológico INDRA COLOMBIA S.A.S.
Por lo anterior, el 20 de diciembre de 2024 se suscribió el contrato No. 7159568 de 2024 entre el Fondo Financiero Distrital de Salud y el proveedor tecnológico INDRA COLOMBIA S.A.S. y cuyo objeto era el de “Contratar el soporte y mantenimiento para la plataforma Bogotá Salud Digital”. Producto de este contrato se realizó un primer desembolso por valor de dos mil doscientos noventa millones seiscientos mil pesos M/Cte. ($2.290.600.000); con los siguientes productos aprobados por el supervisor del contrato: Documentos suscritos con el fabricante que certifiquen la validez del licenciamiento: Documentos que acredite la vigencia y disponibilidad del licenciamiento según las especificaciones del anexo técnico para los siguientes componentes tecnológicos: Elasticsearch, Bus de Servicios Empresarial Mirth Connect y Onesite Healthcare Data (OHD). 
</t>
  </si>
  <si>
    <t xml:space="preserve">Durante la ejecución se presentó una observación relevante que puede afectar el desarrollo de las actividades propuestas en el proyecto. Con la finalidad de detallar la observación presentada, se debe contextualizar que dentro de la meta número uno del proyecto 8119, cuenta con 4 actividades, de las cuales las actividades 1.1 y 1.3 corresponde a: 
Actividad 1.1. Implementar un Plan de Trabajo que apunte a una solución tecnológica interoperable en el sector salud e intersectorial liderado por la SDS con alcance de Ciudad.
Actividad 1.3. Implementar un Plan de trabajo que permita ampliar las capacidades de Interoperabilidad de la Historia Clínica Electrónica en el sector salud.
Con estas actividades se pretendía tener dos soluciones tecnológicas diferentes para lograr lo planteado en cada una de ellas.
Una vez se evaluaron las diferentes plataformas tecnológicas (proveedores), se evidenció la existencia de una única solución tecnológica actualizada que llevaría al cumplimiento de las dos actividades planteadas. Lo que conllevó a que los reportes realizados en el segundo semestre de 2024 por cada actividad fuera el mismo. 
En referencia a que no se alcanzó el 100% de lo programado en la Meta 1, debido a que la actividad 1.4 "Desarrollar gestión administrativa y técnica que contribuyan a la implementación de procesos de transformación digital del sector salud", se proyectaron actividades a desarrollar en el segundo semestre de 2024 y no se alcanzaron a cumplir, como: Elaborar y desarrollar capacitaciones de uso y apropiación de las herramientas de interoperabilidad y sistemas de información dispuestos para la atención del modelo de salud más Bienestar, que será reprogramada para el 2025.
</t>
  </si>
  <si>
    <t>Divulgar al menos 200 tableros de información a través del Observatorio de Salud de Bogotá D.C. - SaluData que integre información sectorial o intersectorial que dé cuenta de la situación de salud de Bogotá y/o de la implementación de la Atención Primaria Social</t>
  </si>
  <si>
    <t>145</t>
  </si>
  <si>
    <t>160</t>
  </si>
  <si>
    <t>180</t>
  </si>
  <si>
    <t>200</t>
  </si>
  <si>
    <t>Con los tableros dispuestos en el Portal Web Observatorio de Salud - SaluData, se brinda información relevante acerca de la situación en salud de Bogotá D.C. y sus determinantes, lo que le permite a la ciudadanía interactuar y conocer de manera sencilla, así como ordenada la información, recursos y servicios, que brindan información relevante a la comunidad para la apropiación de conductas saludables.</t>
  </si>
  <si>
    <t>Subsecretaria de Gestion Territorial, participación y servicios a la ciudadanía</t>
  </si>
  <si>
    <t>Camino hacia una democracia deliberativa con un Gobierno cercano a la gente y con participación ciudadana</t>
  </si>
  <si>
    <t>Servicio Integral y Buen Gobierno para ciudadanías dignificadas Bogotá D.C.</t>
  </si>
  <si>
    <t>Implementar el 100% el plan de accion del Modelo de relacionamiento integral con la ciudadanía para promover los accesos a los servicios de salud.</t>
  </si>
  <si>
    <t> </t>
  </si>
  <si>
    <t>No se presentan dificultades.</t>
  </si>
  <si>
    <t>Implementar el 100% de los planes de acción de las políticas de Servicio a la Ciudadanía y Racionalización de Trámites</t>
  </si>
  <si>
    <t>De igual manera, se recopila, analiza y difunde información en salud y sus determinantes; generando canales de comunicación de doble vía entre la ciudadanía y la administración pública para fomentar los espacios de escucha y participación ciudadana en la promoción y fomento de la salud.</t>
  </si>
  <si>
    <t>Bogotá Confía en su bien-estar</t>
  </si>
  <si>
    <t>Salud con Calidad y En el territorio</t>
  </si>
  <si>
    <t>Implementación Aseguramiento y Prestación integral de servicios de salud Bogotá D.C.</t>
  </si>
  <si>
    <t>Mantener la cobertura del 100% del aseguramiento de la población al SGSSS en el Distrito Capital.</t>
  </si>
  <si>
    <t xml:space="preserve">DICIEMBRE/ 2024
Al cierre del periodo la cobertura de afiliación al SGSSS de la población de Bogotá D.C. corresponde al 100,3% (7.949.712), frente a las proyecciones Censo DANE (7.929.539), distribuida:
- Total Afiliados R-Contributivo                  5.993.280     (75.6%)
    Activos R-Contributivo                                 5.908.655    (74,5%)
    Suspendidos R-Contributivo                        84.625         (1,1%)
- Afiliados R-Subsidiado                                   1.765.158    (22,3%)
- Afiliados R-Excepción                                         191.274    (2.4% - datos estimados)
Se estima que en promedio existen al cierre del periodo, 20.173 personas afiliadas en Bogotá D.C.  que residen en los municipios cercanos y migrantes no incluidos en la proyección del censo DANE.
PROCEDENCIA                                          CONTRIBUTIVO                    SUBSIDIADO    
a. Nacionales (CC, TI, RC)                          5.871.800                               1.642.148                
b. Extranjeros (CE, PA, SC)                              36.018                                        4.558                                                          
c. Venezolanos (PEP)                                        85.462                                   118.452              
------------------------------------------------------------------------------------------------
Total general                                                   5.993.280                              1.765.158
SIGLAS
CC - CEDULA DE CIUDADANIA
TI - TARJETA DE IDENTIDAD
RC - REGISTRO CIVIL
CE - CEDULA DE EXTRANJERIA
PA - PASAPORTE
SC - SALVO CONDUCTO
PEP - PERMISO ESPECIAL DE PERMANENCIA
NOTA: “Extranjeros” incluye tanto venezolanos como los procedentes de otros países.			
CE = Cedula extranjeria			
PA = Pasaporte			
SC = Salvoconducto			
PPT = Permiso por protección temporal			
AFILIADOS POR EPS
------------------------
EPS	                            R. CONTRIBUTIVO	R. SUBSIDIADO	TOTAL AFILIADOS
--------------------------------------------------------------------------------------------------
SANITAS	                     1.551.921	                         136.035	         1.687.956
COMPENSAR	                     1.374.244	                         196.406	         1.570.650
FAMISANAR	                     1.006.698	                         251.844	         1.258.542
SALUD TOTAL	                         825.799	                          174.872	          1.000.671
CAPITAL SALUD	                           58.144	                           818.772	             876.916
NUEVA EPS	                          491.418	                             91.631	              583.049
SURA	                                           427.167	                             59.168	              486.335
ALIANSALUD	                           244.214	                                8.266	              252.480
COOSALUD	                                7.298	                              28.091	                35.389
SALUD BOLÍVAR                          	3.502	                                      29	                  3.531
FERROCARRILES N.	                 2.858		                                                 2.858
MALLAMAS	                                       17               	                      44	                        61
-----------------------------------------------------------------------------------------------
Total general	                         5.993.280	                        1.765.158	         7.758.438
FUENTES			
* Contributivo BDUA - ADRES, corte a 31/12/2024			
* Subsidiado BDUA - ADRES, corte a 31/12/2024			</t>
  </si>
  <si>
    <t>DICIEMBRE/ 2024
Proceso de actualización del SISBEN metodología IV por parte de la población afiliada en Bogotá D.C. al SGSSS, frente al cumplimiento de la normatividad vigente.
Se realizan los procesos de seguimiento con las EPS para evaluar el avance de la actualziación del SISBEN metodología IV con la población afiliada al SGSSS. Durante el periodo se remiten oficios a cada EPS  con la información de la población a su cargo que aún registra con metodología III del SISBEN.</t>
  </si>
  <si>
    <t>Mantener la garantía del acceso a los servicios de salud al 100% de la población no afiliada al SGSSS que demanda servicios en Bogotá D.C., de acuerdo con la normatividad vigente.</t>
  </si>
  <si>
    <t>DICIEMBRE/ 2024
Al cierre del periodo se realizaron   atenciones a la Población no asegurada a cargo de la Entidad Territorial.
Fuente: Base de datos RIPS SDS   (Corte de recepción 08/01/2025 - Periodo acumulado enero - diciembre de 2024)
Atenciones Red Adscrita                     653.462
Atenciones Red No Adscrita                10.423
=======================================         
                                                                       663.885          
URGENCIAS:                                                16.888
PROCEDIMIENTOS:                                   13.783
MEDICAMENTOS:                                       13.754
CONSULTAS:                                                  9.169
HOSPITALIZACIONES:                                 7.501      
Subred Integrada De Servicios De Salud Centro Oriente E.s.e          -  218.075
Subred Integrada De Servicios De Salud Norte E.s.e                            - 142.281
Subred Integrada De Servicios De Salud Sur E.s.e.                                - 106.883
Subred Integrada De Servicios De Salud Sur Occidente E.s.e           -  186.223
TIPO DE ATENCIÓN -RED  NO ADSCRITA -10.423
-----------------------
Administradora Clinica La Colina Sas            -        4                 
Asociación Profamilia                                          -         4
Hospital Universitario San Ignacio                  - 1.081
Instituto Nacional De Cancerologia                - 9.334</t>
  </si>
  <si>
    <t xml:space="preserve">DICIEMBRE/ 2024
'El registro de las atenciones por localidad, existen usuario que por su tránsito en la ciudad no reportan o no conocen la localidad de residencia </t>
  </si>
  <si>
    <t>Diseñar, implementar y evaluar al 100% un mecanismo para articular el modelo de salud de Bogotá en los regímenes de excepción como el de las Fuerzas Militares y de la Policía Nacional y las demás poblaciones que hacen parte.</t>
  </si>
  <si>
    <t xml:space="preserve">DICIEMBRE/ 2024'
Construcción del plan de acción para la articulación de las estrategias del pilar de gestión del riesgo del modelo de atención MAS Bienestar con los modelos de atención de las entidades que hacen parte del regimen exeptuado en salud. 
</t>
  </si>
  <si>
    <t>DICIEMBRE/ 2024
'Al cierre de lavigencia se encuentra pendiente la reunión con la EAPB de las Fuerzas Militares.</t>
  </si>
  <si>
    <t xml:space="preserve">Bogotá confia en su bienestar </t>
  </si>
  <si>
    <t>Transformacion de la participacion social para el Bien-Estar Bogota D.C</t>
  </si>
  <si>
    <t xml:space="preserve">Implementar el 100% de los planes de acción participativos anuales de la Política de Participación Social en Salud para el fortalecimiento de las capacidades institucionales y comunitarias que garantizan el derecho a la participación ciudadana, la transparencia, la lucha contra la corrupción, el control social y la rendición de cuentas del sector salud con procesos comunitarios e intersectoriales en las 20 localidades.   </t>
  </si>
  <si>
    <r>
      <t>El porcentaje de avance en la actividad 1.1 es del 5% según programación del 5% de esta actividad, con 87 Asistencias técnicas y mesas de diálogo con las Veedurías ciudadanas activas del sector salud, con un acumulado de 1.110 personas participantes, seis (6) sesiones de capacitación con 352 personas beneficiadas y cuatro (4) diálogos ciudadanos de rendición de cuentas con 579 personas asistentes.
1.1.1 Asistencia técnica y mesas de dialogo realizadas con las Veedurías Ciudadanas</t>
    </r>
    <r>
      <rPr>
        <sz val="10"/>
        <rFont val="Arial"/>
      </rPr>
      <t xml:space="preserve">
Se realizaron ochenta y siete (87) Mesas de diálogo y asistencias técnicas con las diferentes veedurías ciudadanas del sector salud, donde se presentaron avances a la ejecución de los proyectos que son objeto de vigilancia y control, ente ellos PSPIC, Proyectos de Inversión Local, Infraestructura, Programa Ampliado de Inmunización (PAI), Ruta de la Salud y entre otros. Total, de personas participantes: 1110.</t>
    </r>
    <r>
      <rPr>
        <b/>
        <sz val="10"/>
        <rFont val="Arial"/>
      </rPr>
      <t xml:space="preserve">
1.1.2 Plan de formación  para el fortalecimiento de capacidades de la ciudadanía en el ejercicio del control social en salud.</t>
    </r>
    <r>
      <rPr>
        <sz val="10"/>
        <rFont val="Arial"/>
      </rPr>
      <t xml:space="preserve">
Se realizaron seis (6) sesiones de capacitación para el fortalecimiento de capacidades de la ciudadanía en el ejercicio de control social, se han beneficiado 352  personas  en el ejercicio de fortalecimiento en temas de control social en salud.</t>
    </r>
    <r>
      <rPr>
        <b/>
        <sz val="10"/>
        <rFont val="Arial"/>
      </rPr>
      <t xml:space="preserve">
1.1.3 Diseñar y ejecutar la Estrategia de Rendición de Cuentas
Se diseñó la Estrategia de Rendición de Cuentas “Cuentas con Salud” que, entre otras cosas, contiene la realización periódica de diálogos ciudadanos de rendición de cuentas con el fin de brindar respuesta a los temas de mayor interés para la ciudadanía como lo son la ruta de la salud, Asignación de citas y entrega de medicamentos; se realizó bajo modalidad mixta el II diálogo ciudadano, el 23 de julio de 2024, con la asistencia de 216 personas, el III Diálogo Ciudadano el 6 de noviembre de 2024 con la asistencia de 249 personas y se realizó el IV Diálogo Ciudadano el 19 de diciembre con la participación de 114 personas.</t>
    </r>
    <r>
      <rPr>
        <sz val="10"/>
        <rFont val="Arial"/>
      </rPr>
      <t xml:space="preserve">  Total, participantes en los tres diálogos ciudadanos: 579 personas.</t>
    </r>
    <r>
      <rPr>
        <b/>
        <sz val="10"/>
        <rFont val="Arial"/>
      </rPr>
      <t xml:space="preserve">
1.1.4 Diseñar e implementar estrategias efectivas que aumenten el interés de la ciudadanía para participar en los espacios institucionales.</t>
    </r>
    <r>
      <rPr>
        <sz val="10"/>
        <rFont val="Arial"/>
      </rPr>
      <t xml:space="preserve">
Se diseña un documento con el objetivo de implementar estrategias efectivas que aumente el interés de la comunidad en el marco de la Participación Social Transformadora y el Gobierno Abierto con el propósito de avanzar en una gestión pública en salud que contribuya a una democracia más participativa, generando cohesión social y procesos dinámicos. De esta manera, el documento presenta varias estrategias que fomenten más confianza, accesibilidad y la percepción de que su participación tiene un impacto real en los espacios institucionales.</t>
    </r>
    <r>
      <rPr>
        <b/>
        <sz val="10"/>
        <rFont val="Arial"/>
      </rPr>
      <t xml:space="preserve">
El porcentaje de avance en la actividad 1.2 es del 100% según programación de esta actividad, con diez (10) sesiones de fortalecimiento de capacidades con un total de 216 personas asistentes de las Oficinas de Participación de las EAPB e IPS, e instancias y espacios, ciento catorce (164) asistencias técnicas a las oficinas de las USS, EAPB e IPS y a los espacios e instancias con un total acumulado de 881 personas beneficiadas.
1.2.1 Fortalecer capacidades a los actores que promueven la participación social comunitaria</t>
    </r>
    <r>
      <rPr>
        <sz val="10"/>
        <rFont val="Arial"/>
      </rPr>
      <t xml:space="preserve">
Se tiene un avance de la meta programada para esta actividad de fortalecimiento de capacidades a los diferentes actores que promueven la participación social comunitaria con diez (10) sesiones realizadas de las 10 sesiones programadas, con un total de 216 personas asistentes de las Oficinas de Participación de las EAPB e IPS, e instancias y espacios.</t>
    </r>
    <r>
      <rPr>
        <b/>
        <sz val="10"/>
        <rFont val="Arial"/>
      </rPr>
      <t xml:space="preserve">
1.2.2.  Brindar asistencia técnica para el fortalecimiento de la participación social y comunitaria en el marco de la Política Pública de Participación Social en Salud (PPPSS)</t>
    </r>
    <r>
      <rPr>
        <sz val="10"/>
        <rFont val="Arial"/>
      </rPr>
      <t xml:space="preserve">
A las Oficinas de Participación Social de las EAPB, USS e IPS, instancias y espacios durante el periodo de julio a noviembre  se ejecutaron 164  asistencias técnicas con 881 personas asistentes, enmarcadas en las siguientes actividades:
I. Seguimientos Plan de Asistencia Técnica a las oficinas de las USS, EAPB e IPS.
Treinta y siete (37) seguimientos al Plan de Asistencia Técnica a las Oficinas de Participación Comunitaria de las USS de la Red Sur, Sur Occidente, Centro Oriente, EAPB Capital Salud, Famisanar y Compensar, Sanitas Salud Total, Sura, Nueva EPS, número total de participantes 43 personas.
II. Asistencias Técnicas a Oficinas de las USS, EAPB e IPS
Treinta y siete (37)  Asistencias Técnicas a las diferentes Oficinas de Participación Comunitaria de las USS, EAPB y Oficinas de las Subred Sur y Centro Oriente, con diferentes temas que fortalecen la implementación de la Política de Participación Social en Salud en las instituciones con  estrategias innovadoras y entre otras donde participaron 377 personas.
III. Asistencias Técnicas a los espacios e instancias
Veintinueve (29) Asistencias Técnicas a las diferentes integrantes de las formas de participación social en salud sobre temas variados que fortalecen sus capacidades para materializar el derecho a la participación social, tales como importancia del rol al interior de la instancia o espacio, generalidades del Plan Territorial de Salud y Modelo de Salud MAS Bienestar, normatividad y que hacer de la organización social, aprobación del reglamento interno y entre otros.  Participaron 461 personas.
IV. Seguimientos a informes de gestión trimestrales de las oficinas de participación de las USS, EAPB e IPS.
El resultado son sesenta y un (61) seguimientos a los informes de gestión de las Oficinas de Participación Social, correspondiente al II y III trimestre 2024: EPS SANITAS, EPS COMPENSAR, EPS FAMISANAR, EPS ALIANSALUD, EPS SALUD TOTAL, USS Usaquén, USS Simón Bolívar, USS Chapinero, USS Engativá,  USS Suba, de la Red Sur Occidente SISS SO ESE, USS BOSA, USS KENEDY,  USS PUENTE ARANDA Y USS FONTIBÓN, las Oficinas de Participación de las USS Centro Oriente, La Victoria, San Blas y San Cristóbal,  Santa Clara, RUU y las Oficinas de Participación de las USS Sur. </t>
    </r>
    <r>
      <rPr>
        <b/>
        <sz val="10"/>
        <rFont val="Arial"/>
      </rPr>
      <t xml:space="preserve">
1.2.3 Diseñar e implementar estrategias innovadoras que permitan la consolidación de nuevos liderazgos</t>
    </r>
    <r>
      <rPr>
        <sz val="10"/>
        <rFont val="Arial"/>
      </rPr>
      <t xml:space="preserve">
Se llevó a cabo el TERCER ENCUENTRO DISTRITAL DE JUNTAS ASESORAS COMUNITARIAS, con la participación de 98 asistentes al evento incluidos delegados comunitarios de los espacios e instancias de participación, Subredes Integradas de Servicios de Salud y delegados de Alcaldías Locales.
Se logró desarrollar la metodología de manera participativa, con intercambio de experiencias en la participación, intercambio poblacional y presentación del Modelo de Salud MAS Bienestar alineado a las funciones que realizan las Juntas Asesoras Comunitarias.  Compromiso central: incluir en los lineamientos emitidos desde la SDS para las JAC las acciones y estrategias para el posicionamiento del espacio en el marco del Modelo MAS Bienestar, de igual manera, gestionar en procesos de incentivos que desde la SDS se tengan previstos vinculando a las JAC.</t>
    </r>
  </si>
  <si>
    <t xml:space="preserve"> Salud Pública Integrada e Integral</t>
  </si>
  <si>
    <t xml:space="preserve">Operar 20 equipos locales en los territorios que  fortalezcan la intersectorialidad y transectorialidad en el ejercicio de la gobernanza y gobernabilidad </t>
  </si>
  <si>
    <r>
      <t>Equipos locales operando en los territorios para fortalecer la intersectorialidad y Transectorialidad en el ejercicio de la gobernanza y gobernabilidad:</t>
    </r>
    <r>
      <rPr>
        <sz val="10"/>
        <rFont val="Arial"/>
      </rPr>
      <t xml:space="preserve">
Se tienen 20 equipos locales operando en los territorios para fortalecer la intersectorialidad y Transectorialidad en el ejercicio de la gobernanza y gobernabilidad: Usaquén, Chapinero, Santa Fe, San Cristóbal, Usme, Tunjuelito, Bosa, Kennedy, Fontibón, Engativá, Suba, Barrios Unidos, Teusaquillo, Mártires, Antonio Nariño, Puente Aranda, Candelaria, Rafel Uribe Uribe, Ciudad Bolívar y Sumapaz.
El porcentaje de avance en la actividad 2.1 es del 100% según la ejecución de las siguientes actividades durante los meses de julio a diciembre:</t>
    </r>
    <r>
      <rPr>
        <b/>
        <sz val="10"/>
        <rFont val="Arial"/>
      </rPr>
      <t xml:space="preserve">
2.1.1 Identificación y caracterización de organizaciones de base comunitaria nuevas </t>
    </r>
    <r>
      <rPr>
        <sz val="10"/>
        <rFont val="Arial"/>
      </rPr>
      <t xml:space="preserve">
Se avanzó en la identificación y caracterización de cuarenta (40) Organizaciones de base comunitaria en las diferentes localidades de Bogotá D. C. 91 personas participaron en el proceso, eso quiere decir que se avanzó según lo programado.</t>
    </r>
    <r>
      <rPr>
        <b/>
        <sz val="10"/>
        <rFont val="Arial"/>
      </rPr>
      <t xml:space="preserve">
2.1.2 Georreferenciación de los actores con enfoque territorial, poblacional, diferencial y de género desde lo comunitario, en torno a indicadores de salud por localidad.
Se realizó la georreferenciación de los actores comunitarios con enfoque territorial, poblacional, diferencial y de género, en torno a indicadores de salud en 20 localidades de Usaquén, Chapinero, Santafé, San Cristóbal, Usme, Tunjuelito, Bosa, Kennedy, Fontibón, Engativá, Suba, Barrios Unidos, Teusaquillo, Los Mártires, Antonio Nariño, Puente Aranda, Candelaria, Rafael Uribe Uribe, Ciudad Bolívar y Sumapaz.
2.1.3 Concertación y ejecución del plan de trabajo con organizaciones de base comunitaria nuevas identificadas y caracterizadas.</t>
    </r>
    <r>
      <rPr>
        <sz val="10"/>
        <rFont val="Arial"/>
      </rPr>
      <t xml:space="preserve">
Veintidos(22) CONCERTACIONES DE PLANES DE TRABAJO con las siguientes organizaciones:
Consejo de Sabios y Sabias Santa Fe ; Fundación Maloka Dulce (Santa Fe); Fundación Mathew (SANTA FE); Junta de Acción Comunal La Gloria (SAN CRISTÓBAL);  Raíces Ancestrales (SUBA); Fundación San Martín Arcángel (BARRIOS UNIDOS);  organización Las Libertarias (LOS MÁRTIRES); Caminos Diversos (RUU), Colectivo de Mujeres Majakalu (SAN CRISTÓBAL); Organización Casa de Cultura CIRWEPA (USME);  organización Caminos de Vida (KENNEDY), Organización "Casa Mirla Negra” (ENGATIVÁ); Organización "Casa Comunitaria Paulo VI" (TEUSAQUILLO),  Organización Huerta Raíces de Acapulco (CIUDAD BOLÍVAR) Mis años maravillosos (Usaquén), Karol-arts (chapinero); grupo la fortaleza (Tunjuelito); Organización danza sin límite (bosa);  "asociación nacional de educadores pensionados ANEP" (Teusaquillo);  Organización red de mujeres cuidando salud (Puente Aranda), Organización Kilombo  Yumma (Antonio Nariño);16. Asociación Agropecuaria Autosostenible de Sumapaz "AAA SUMAPAZ" para el fortalecimiento de la Participación Social Incidente.  Total: 56 personas participantes.
Ciento veintisiete (127) Asistencias técnicas para la ejecución de plan de trabajo concertado con las organizaciones de base comunitaria para el fortalecimiento de capacidades de los integrantes sobre temas relacionados a la promoción de la Participación Social Incidente, el Modelo MAS Bienestar, Ley Estatutaria de Salud 1751 de 2015, Gestión de Proyectos de Inversión Local, cuidado de la salud, Conciencia Ambiental sobre manejo de residuos y reciclaje, Salud Mental y Bienestar Emocional, los derechos y deberes en salud, Control Social y Veedurías, reducción de riesgos y daños en el consumo de sustancias psicoactivas y entre otros. Total, participantes:  1.709 personas beneficiadas.
Treinta (30) CIERRES PLAN DE TRABAJO de las organizaciones fortalecidas en Participación Social en Salud: Grupo Scout 70 Cahuinarí  (Usaquén), “Sueños de Antaño” (Suba), "Fundación Pro Tercera Edad Misionera Nuestra Señora de Loreto" (Barrios Unidos), JAC La Esmeralda (Teusaquillo),  "Edad Maravillosa” (Kennedy); Colectivo huerta la abundancia (Tunjuelito); Promotores de convivencia Ciudadana (Tunjuelito) “Asociación tiempo de siembra para el futuro” (Ciudad Bolívar)  Organización Funsuvic de la localidad de (LOS MÁRTIRES),  Karol-Arts (CHAPINERO), El Grupo Renacer (KENNEDY), Casa Mirla Negra (ENGATIVA), Colectivo Raíces Ancestrales (SUBA) , "Asociación Nacional de Educadores Pensionados ANEP (TEUSAQUILLO), "Mis años maravillosos" (Usaquén), Consejo de Sabios y Sabias (Santafé), Fundación Conciencia Ambiental (Santafé), Fundación Matheus (Santafé), Colectivo Maloka Dulce (SANTAFÉ), Grupo Renacer de la Floresta (KENNEDY), Organización Yoliz (FONTIBÓN), Compañía de Danzas las Estrellas del folclor (FONTIBÓN),  Organización las Libertarias (LOS MÁRTIRES),  Kilombo Yumma (ANTONIO NARIÑO), Organización Caminos Diversos (RAFAEL URIBE URIBE), Casa cultural CIRWEPA (USME), Organización Grupo Fortaleza (TUNJUELITO), Junta de Acción Comunal JAC Barrio Egipto (CANDELARIA), Organización Raíces de Acapulco (CIUDAD BOLÍVAR), Asociación Agropecuaria Autosostenible de Sumapaz "AAA SUMAPAZ".</t>
    </r>
    <r>
      <rPr>
        <b/>
        <sz val="10"/>
        <rFont val="Arial"/>
      </rPr>
      <t xml:space="preserve">
2.1.4 Elaboración de documento guía para el diseño de plan de trabajo de Participación Social Transformadora.
1. (03/12/2024) MESA DE TRABAJO. Se lideró mesa de trabajo con el equipo base de profesionales de apoyo con el fin de retomar el diseño del documento del Plan de Trabajo de Participación Social Transformadora. Se elaboró lectura conjunto del avance del documento y se hicieron sugerencias de contenido.
2. (29/12/2024) Se estructuro el documento del Plan de Trabajo</t>
    </r>
    <r>
      <rPr>
        <sz val="10"/>
        <rFont val="Arial"/>
      </rPr>
      <t xml:space="preserve">  de Participación Social Transformadora, con  orientaciones metodológicas para el diseño, implementación seguimiento y evaluación de los planes de trabajo de participación social transformadora en salud de cada una de las cuatro subdirecciones territoriales</t>
    </r>
    <r>
      <rPr>
        <b/>
        <sz val="10"/>
        <rFont val="Arial"/>
      </rPr>
      <t xml:space="preserve">
2.1.5 Talleres de Participación Social Transformadora que fortalezcan la incidencia de la ciudadanía en la modificación de determinantes sociales relacionados con los indicadores de salud priorizados por localidad con transversalización de enfoques.
Como resultado se obtuvo a la fecha la realización de ciento cuarenta y nueve (149) talleres de Participación Social Transformadora sobre diferentes temas como</t>
    </r>
    <r>
      <rPr>
        <sz val="10"/>
        <rFont val="Arial"/>
      </rPr>
      <t xml:space="preserve">  promover y profundizar el análisis crítico con actores comunitarios en torno a prioridades en salud y sus determinantes sociales a nivel local,  permitiendo la materialización del derecho a la participación, el intercambio de saberes para complementar el ASIS iniciando con el núcleo de inequidad de enfermedades crónicas no trasmisibles, la planeación y la toma de decisiones consciente e incidente en salud agricultura Urbana, Salud Ambiental, seguridad alimentaria, huertas urbanas, herramientas para gestionar adecuadamente la sexualidad en jóvenes, construcción de redes para la prevención de violencias de basadas de género y otros. Total, participantes: 2736 personas beneficiadas.</t>
    </r>
    <r>
      <rPr>
        <b/>
        <sz val="10"/>
        <rFont val="Arial"/>
      </rPr>
      <t xml:space="preserve">
2.1.6 Encuentro Interlocal Mas Bienestar y Participación Social Transformadora</t>
    </r>
    <r>
      <rPr>
        <sz val="10"/>
        <rFont val="Arial"/>
      </rPr>
      <t xml:space="preserve">
Se realizaron cuatro Encuentros Interlocales de las Subdirecciones Territoriales Red Sur, Sur Occidente, Norte y Centro Oriente, de reconocimiento y Visibilización de procesos comunitarios incidentes, vinculantes y conscientes que transforman e impactan en +MÁS Bienestar en los territorios y relanzamiento de Laboratorios de Innovación Social y Participación Transformadora LISTOS, con la participación de 413 personas.
1. (11/12/2024)-RED SUR OCCIDENTE - Se realizó Encuentro Inter local de la Subdirección Sur Occidente, donde se hizo reconocimiento a las organizaciones de base comunitaria y se presentó la estrategia Laboratorios LISTOS. (129 asistentes).
2. (16/12/2024) RED CENTRO ORIENTE. Se realizó el  encuentro interlocal de experiencias transformadoras ¨PARTICIPANDO-ANDO¨ que tuvo como objetivo Visibilizar los procesos comunitarios incidentes, vinculantes y conscientes que transforman e impactan en +MAS Bienestar en los territorios; en el marco de espacio de relanzamiento y co-construcción de estrategia de Laboratorios de Innovación Social y Participación Transformadora para Todos LISTOS. (120 asistentes)
3. (16/12/2024) RED NORTE - Se realizó en la Secretaría de Ambiente, encuentro Inter local de reconocimiento y Visibilización de procesos comunitarios incidentes, vinculantes y conscientes que transforman e impactan en +MÁS Bienestar en los territorios y relanzamiento de Laboratorios de Innovación Social y Participación Transformadora LISTTOS, con la participación de 72 personas de la comunidad y 24 servidores del equipo de Norte. (Total: 96 asistentes)
4.(16/12/2024) -RED SUR Se realizó Dialogo interlocal de participación social transformadora con líderes de las cuatro localidades de la Red Sur (Ciudad Bolívar, Sumapaz, Usme y Tunjuelito) para presentar modelo de atención en salud, rendición de cuentas, qué hacer de los procesos en participación en salud y entrega de reconocimiento a liderazgos de procesos con incidencia en salud.  (68 asistentes)</t>
    </r>
    <r>
      <rPr>
        <b/>
        <sz val="10"/>
        <rFont val="Arial"/>
      </rPr>
      <t xml:space="preserve">
2.1.7 Actualización de la Guía para la implementación del enfoque poblacional, diferencial y de género
Se elabora el documento de actualización de la guía de enfoque diferencial y de género</t>
    </r>
    <r>
      <rPr>
        <sz val="10"/>
        <rFont val="Arial"/>
      </rPr>
      <t xml:space="preserve">
2.1.8 Realizar seguimiento y reporte de los compromisos establecidos en los planes de acción de las Políticas Públicas del Distrito para el fortalecimiento de la participación social transformadora en salud.
Se realiza seguimiento y revisión de los productos de las políticas públicas: Derechos humanos, Seguridad y convivencia, Mujer y género, LGTBIQ, Juventud, Salud Mental, Ruralidad, Población Víctima del Conflicto Armado: se realizó el  III Informe de implementación de la Política Pública Víctimas Plan de Acción Distrital – PAD; la actualización y entrega del Documento que comprende la Estrategia para el fortalecimiento de capacidades en ciudadanías alimentarias, memoria e identidad campesina con enfoque en participación social en salud. 2023 – 2032, en su segunda versión. Socialización de esta en el grupo funcional de la política de ruralidad. y se revisó la ficha técnica de productos en relación con los compromisos financieros de la dependencia con relación a la política Rrom – Gitana, seguimiento al documento de la Estrategia para el fortalecimiento de capacidades en Ciudadanías alimentarias, memoria e identidad campesina, en el marco del producto comprometido desde la Dirección de Participación para la política pública de Discapacidad y política pública de ruralidad, finalmente se articuló y lidero la actividad frente a la acción de la Política pública en Derechos Humanos 5.6.2 Jóvenes de organizaciones juveniles del Distrito y jóvenes del Sistema Distrital de Responsabilidad Penal para Adolescentes atendidos en el programa de formación a veedores de la ruta integral de atención en salud (prevención del consumo de SPA.
2.1.9 Promover la atención individual para la información, orientación y gestión resolutiva para el goce efectivo del derecho a la salud a las víctimas del conflicto armado interno.
Atención individual de 1.912 casos para la información, orientación y gestión resolutiva para el goce efectivo del derecho a la salud a las víctimas del conflicto armado interno:
- Centro de Encuentro Chapinero: 344 casos atendidos
- Centro de Encuentro Suba: 124 casos atendidos
- Centro de Encuentro de Bosa: 262 atenciones
- Centro de Encuentro Kennedy: 174 atenciones
- Centro de Encuentro Puente Aranda: 822 casos atendidos
- Centro de Encuentro Rafael Uribe: 186 casos atendidos
2.1.10 Realizar asistencias técnicas a las Mesas de Participación Efectiva de Víctimas del Conflicto Armado.
Diez (10) asistencias técnicas a la Mesas de Participación Efectiva de Víctimas del Conflicto Armado sobre temas relacionados a ruta de promoción y mantenimiento en salud, Conecta con tus Emociones y recibir apuestas incidentes y prácticas para el manejo de emociones, socialización de la Veeduría de PAPSIVI, Guía de enfoque diferencial y de género, y socialización del nuevo modelo de atención en Salud +MAS BIENESTAR. Total, asistentes: 152 personas. 
2.1.11 Realizar identificación y caracterización de organizaciones sociales y comunitarias con enfoque poblacional, diferencial, intercultural y de género.
Se realizó la identificación y caracterización de Veintiséis (26) organizaciones con enfoque poblacional, diferencial y de género, tales como : AFROTUMAC (Bosa); Fundación Emprendemos al Futuro de las Víctimas (Kennedy); “Ruta ienza inasqua” (Candelaria); Cabildo Indígena Pijao Aveki Koniminto (Ciudad Bolívar), Grupo de adulto mayor de la UPZ 89 (Chapinero);  "Fundación caminando hacia el futuro por una vida digna" (Bosa); Organización Movimiento Social AFRO; Fundación Teacher at home, organización Unión romaní (Kennedy); organización  “Mujeres y hombres de colores de Fontibón para el mundo" (Fontibón); organización Trans Space y organización Espiral de Salud Indígena (Suba); organización Fuerza de Vida y organización Fundación Red de Cuidadores de Personas con Discapacidad (Barrios Unidos) ; Organización Natu Natu Artesanal Mujeres (Teusaquillo); organización Costurero de la memoria (Los Mártires)  Fundación manitas amarillas (Usaquén); Pega Duro (Usme); Sagala y Fundación un mundo mejor para el mañana (Kennedy); Fundación Estrellas del Cielo en la Tierra (Fontibón); Grupo Galán (Puente Aranda) y Asociación de familias campesinas para la producción de parcelas diversas y ecosostenibles - ASOCAMPO EL COLORADITO- (Sumapaz), Asociación Red de Hinchas con Capacidades Diversas (KENNEDY) Y A LA Asociación Paz con desarrollo (Ciudad Bolívar). Con un total de 83 participantes.
2.1.12 Concertar e implementar plan de trabajo con la organización orientado al fortalecimiento de la participación e impacto en los desenlaces en salud desde la atención primaria social
Diecisiete (17) concertaciones de planes de trabajo con la organización “Ruta Ienza inasqua” (Candelaria) , “Grupo de adulto mayor de la UPZ 89” (Chapinero), organización   "Fundación caminando hacia el futuro por una vida digna" (BOSA); organización social Trans Space; y organización Espiral de Salud (Suba); organización social Natu Natu Artesanal Mujeres (Teusaquillo); organización social Costurero de la memoria (Los Mártires); organización Cabildo Pijao Aveki Koniminto  (Ciudad Bolívar);  y organización social Costurero de la memoria (Los Mártires) Fundación Manitas Amarillas (Usaquén); Pega Duro (Usme); y Fundación Sagala (Kennedy); “mujeres y hombres de colores de Fontibón para el mundo”, (Fontibón); “Fuerza de Vida” (Barrios Unidos); Grupo Galán y Organización Unión Romaní (Puente Aranda); ASOCAMPO EL COLORADITO (Sumapaz) y  Fundación Estrellas del Cielo En La Tierra (Fontibón) para el fortalecimiento de la Participación Social Incidente. Total: 72 personas asistidas.   
Se implementaron sesenta y siete (67) asistencias técnicas con diferentes organizaciones de enfoque poblacional, diferencial y de género sobre temas relacionados a Resolución 2063 de 2017; Instancias de participación social en salud, orientaciones del enfoque diferencial étnico desde la cosmovisión del Pueblo Rrom Gitano, generalidades y claves para el abordaje al fenómeno del consumo de sustancias psicoactivas desde el enfoque de reducción de riesgos y mitigación de daños, herramientas para el reconocimiento de conceptos y definiciones referentes a salud mental y el cuidado alimentación saludable en adulto mayor. Total, asistentes: 643  personas.
Diecisiete (17) cierres al plan de trabajo con la organización social Mujeres creativas de (KENNEDY) y organización social LGBTI Alas al Vuelo (PUENTE ARANDA).  Fundación Manitas Amarillas (Usaquén); Grupo mayor de la UPZ 89 (Chapinero); Organización Pega duro (USME);  Organización AFROTUMAC y organización Caminando hacia el futuro por una vida digna  (BOSA); Fundación Sagala (KENNEDY); Organización Espiral de salud (SUBA); Fundación de Cuidadores de Personas con Discapacidad (BARRIOS UNIDOS); Organización social Natu Natu Artesanal Mujeres (TEUSAQUILLO); Organización “Costurero de la memoria” (MÁRTIRES); Organización Galán y Unión Romaní (PUENTE ARANDA); organización Ruta Inesqua (CANDELARIA), Organización Cabildo Pijao Aveki Koniminto (CIUDAD BOLIVAR); Organización Asocampo El Coloradito (SUMAPAZ). Total, participantes 55 personas.</t>
    </r>
    <r>
      <rPr>
        <b/>
        <sz val="10"/>
        <rFont val="Arial"/>
      </rPr>
      <t xml:space="preserve">
2.1.13 Implementar la estrategia integral para fortalecer la participación social transformadora, desde los enfoques poblacional, diferencial, intercultural y de género.
Cinco (5) eventos con enfoque en la salud, integración comunitaria y la promoción de derechos. Se organizó dos actividades para fortalecer la participación social transformadora,</t>
    </r>
    <r>
      <rPr>
        <sz val="10"/>
        <rFont val="Arial"/>
      </rPr>
      <t xml:space="preserve">  Jornada Intersectorial: Bogotá Camina por la Salud y la Paz, evento intersectorial para acercar los servicios de salud a comunidades vulnerables y residentes de áreas periféricas, se desarrolló el MAS SEXLAB, orientado a promover una cultura de cuidado de la salud entre los jóvenes, con énfasis en los derechos sexuales y reproductivos y se realizó la implementación del "Raizal Fier 2024", que celebró la cultura raizal con actividades culturales, gastronómicas y artísticas, fortaleciendo las redes de apoyo dentro de la comunidad Raizal en Bogotá. (1.021 asistentes)
2.1.14 Vinculación activa en los escenarios locales comunitarios, sectoriales e intersectoriales desde los enfoques poblacional, diferencial, intercultural y de género.
Vinculación activa sectorial e intersectorial a través de la asistencia a sesenta y cuatro (64) espacios distritales, donde se socializo a la comunidad los avances de la planeación distrital y local, temas relacionados con la estrategia de salud mental, Derechos Humanos, Paz y reconciliación, mesa de participación en salud, en UPI la Rioja, donde se dialoga con los líderes para hacer seguimiento a compromisos, coordinación y seguimiento al Decreto 053, Mesa interinstitucional de Seguridad alimentaria y nutricional. Se contó con una asistencia de 1.741 personas en estos espacios.</t>
    </r>
    <r>
      <rPr>
        <b/>
        <sz val="10"/>
        <rFont val="Arial"/>
      </rPr>
      <t xml:space="preserve">
El porcentaje de avance en la actividad 2.2 es del 20% según la ejecución de las siguientes actividades durante los meses de julio a diciembre:</t>
    </r>
    <r>
      <rPr>
        <sz val="10"/>
        <rFont val="Arial"/>
      </rPr>
      <t xml:space="preserve">
2.2.1 Vinculación activa en los escenarios locales comunitarios, sectoriales e intersectoriales, que permitan impulsar la participación social transformadora en el marco de la atención Primaria Social.
Vinculación activa sectorial e intersectorial a través de la asistencia a 458 espacios locales de como lo son la CLIP, CLOPS, UAT, JAL, CLG y demás que se requirieron para socializar a la comunidad los avances de la planeación distrital y local.  Se contó con una asistencia de 11.290 personas en estos espacios.
2.2.2. Definir metodología e instrumentos para la actualización de la comprensión territorial.
(18/11/2024) -DISTRITAL- Se proyectó la estructura del documento que contiene las orientaciones para la actualización de las comprensiones territoriales como aporte del equipo de Atención Primaria Social a la construcción del ASIS local
2.2.3 Actualizar la comprensión territorial de cada una de las localidades del distrito
Se elaboró la actualización del documento de la comprensión territorial de las veinte (20) localidades de Bogotá: Usaquén, Chapinero, Santafé, San Cristóbal, Usme, Tunjuelito, Bosa, Kennedy, Fontibón, Engativá, Suba, Barrios Unidos, Teusaquillo, Los Mártires, Antonio Nariño, Puente Aranda, La Candelaria, Rafael Uribe Uribe, Ciudad Bolívar, Sumapaz para la correspondiente actualización del Análisis de Situaciones en Salud ASIS Local y Distrital , contiene los siguientes capítulos: Capítulo 1: Configuración del Territorio, Capítulo 2: Condiciones Sociales, Económicas y de Calidad de Vida y Capítulo 3: Situación de Salud y Calidad de Vida</t>
    </r>
  </si>
  <si>
    <t xml:space="preserve">Promover el 100% de los espacios e iniciativas de co-creación e innovación social y fortalecer nuevos liderazgos sociales que permitan una participación efectiva y promover el empoderamiento de las organizaciones comunitarias para dar respuesta a a los retos en salud identificados en el territorio en el marco de la Atención Primaria Social </t>
  </si>
  <si>
    <t>El porcentaje de avance en la actividad 3.1 es del 10% según la ejecución de las siguientes actividades durante los meses de julio a diciembre:
3.1.1. Construir criterios de Elegibilidad y Viabilidad para la formulación y ejecución de Proyectos de Inversión Local financiados con recursos de los FDL en el marco de la normatividad vigente.
La Dirección de Participación Social, Gestión Territorial y Transectorialidad realiza el envío de los ocho (8) documentos de criterios de Elegibilidad y Viabilidad del Sector Salud de los conceptos de gasto inmersos en la Circular CONFIS 004 de 2024 para el cuatrienio 2025-2028, dando cumplimiento al requerimiento especifico por parte de Planeación Distrital.
3.1.2 Socializar y hacer seguimiento a la implementación de los criterios de elegibilidad y viabilidad de los Proyectos de Inversión Local financiados con recursos de los FDL en el marco de la normativa vigente.
Se realizó cuatro (4) socializaciones de los Criterios de Elegibilidad y Viabilidad para los conceptos de gasto a desarrollar en el cuatrienio 2025 – 2028 a través de los proyectos de inversión local de los Fondos de Desarrollo Local, 83 asistentes
3.1.3 Brindar asistencia técnica de acuerdo con requerimientos solicitados por los FDL y equipos ejecutores en el marco de la formulación, ejecución y/o seguimiento de los proyectos de inversión local en salud.
Frente a los avances presentados a la fecha del mes de diciembre 2024 se realizaron un acumulado de 103 asesorías técnicas a las Alcaldías Locales de Bogotá y ejecutores de los proyectos  en  torno aclarar inquietudes sobre las funciones e integrantes del comité de seguimiento, comité de aprobación, resolver inquietudes sobre la formulación y ejecución de los proyectos vigencias 2024 y resolver dudas  relacionadas con las observaciones o recomendaciones del sector dadas a los anexos técnicos presentados por los Fondos de Desarrollo Local. Total, participantes:  719 personas.
3.1.4 Realizar seguimiento a los Proyectos de Inversión Local en el marco del proceso de formulación y ejecución a través de la gestión del Tablero de Control. Seguimiento proyectos tablero de control
El equipo de profesionales realizó el tercer y cuarto seguimiento trimestral al tablero de control distrital de proyectos de inversión local con las 20 alcaldías de la ciudad, de acuerdo a los conceptos de gasto referenciados para cada una de ellas en los Planes de desarrollo local.
3.1.5 Realizar seguimiento trimestral al Plan de Acción de la Mesa Técnica Distrital de Ayudas Técnicas.
Se realizaron dos (2) seguimientos trimestrales del plan de acción de la   Mesa Técnica Distrital de Ayudas Técnicas, resultados del tablero de control distrital y avance en el proceso de unificación de términos de referencia en Dispositivos de Asistencia Personal. 83 participantes.
3.1.6 Realizar tres (3) informes de la gestión desarrollada en la Mesa Técnica Distrital de Ayudas Técnicas
Se realizó dos (2) Informes de seguimiento trimestrales de  la gestión adelantada por la Mesa Técnica Distrital de ayudas Técnicas – MTDAT  y se realizó un (1)  informe anual 2024 de la gestión desarrollada en la Mesa Técnica Distrital de Ayudas Técnicas.
El porcentaje de avance en la actividad 3.2 es del  100% según la ejecución de las siguientes actividades durante los meses de julio a diciembre:
3.2.1 Elaboración  del periódico 'Participación al Día' con participación de la ciudadanía.
1. Elaboración Edición Número 83 del Periódico de Participación al Día, edición dedicada a la construcción participativa del Modelo de Atención en Salud +Bienestar, un modelo de salud basado en la Atención Primaria Social.
3.2.3 Diseñar una (1) estrategia para posicionar la participación social transformadora teniendo en cuenta el curso 'Conecta con tus emociones', el periódico Participación al Día, la Escuela de Innovación y Participación en Salud, el procedimiento de control social y el sitio web de la participación en salud.
1. Reuniones con líder de la oficina de comunicaciones: Revisión de plan de trabajo y solicitudes de piezas; ajuste de estrategias.
2. Desarrollo de estrategia de diseño: Diagramación y ajuste de múltiples piezas, incluyendo banners, mapas, y certificados para líderes y colectivos.
3. Ideación y diseño para procesos interlocales: Creación y revisión de piezas para encuentros, jornadas de salud y ferias de emprendimiento.
4. Propuestas de diseño de logos LISTOS: Desarrollo de cinco alternativas gráficas alineadas con la identidad del proyecto.
5. Evento de entrega de equipos territoriales: Coordinación logística, apoyo fotográfico y documentación para comunicación interna.
6. Desarrollo de estrategia: Diseño y planificación de acciones para el cuidado de cuidadores.
7. Infografía "Cuidando a cuidadores": Creación de material visual para sensibilización y divulgación.
3.2.4 Realizar un (1) lineamiento técnico para llevar a cabo intervenciones a medios de comunicación comunitarios y alternativos, a partir de los cuales se posicione la participación social transformadora.
Se logró establecer la estructura inicial para la recolección de información de los medios comunitarios y alternativos y dos mesas de trabajo para iniciar con la ejecución de dicho lineamiento.
3.2.5 Diseñar y desarrollar cinco productos comunicativos que reconozcan y visibilicen los saberes de las organizaciones sociales y comunitarias, y que promuevan la humanización del sector salud incorporando enfoques poblacionales, diferenciales, interculturales y de género.
1. Se realiza el desarrollo de productos comunicativos para promover y visibilizar retos en salud identificados en el territorio,
a) Encuentro de líderes para Gestión Territorial, participación e intersectorialidad,
b) Festival para población adolescente y joven MAS SEXFEST,
c) una infografía participación social transformadora, esta infografía es una ABC para entender que es la participación trasformadora, sus pilares y aspectos claves, será utilizada en los territorios,
d) Se realizaron videos sobre:  La participación desde la comunidad Indígena;  La participación desde la comunidad Raizal y  La participación desde la comunidad LGBTIQ+
e) Desarrollo de estrategia de diseño: Diagramación y ajuste de múltiples piezas, incluyendo banners, mapas, y certificados para líderes y colectivos.
f) Infografía "Cuidando a cuidadores": Creación de material visual para sensibilización y divulgación.
2. Apoyo en la realización del 1er Encuentro Conmemorativo del día Nacional de la Concienciación sobre el duelo por pérdida gestacional y perinatal - 15 de octubre de 2024:  4 diagramaciones de piezas de invitación; 1 diagramación de agenda; Video con nombre de niños conmemorados; Mockup video torre Colpatria; Acompañamiento grabación video Movistar Arena.
3. Elaboración de lineamiento técnico para llevar a cabo intervenciones a medios de comunicación comunitarios y alternativos, a partir de los cuales se posicione la participación social transformadora.
4. Apoyo al proceso de comunicaciones para el desarrollo del tercer dialogo ciudadano: Elaboración de videos con lideres participación; Realizar recorrido para toma de videos e insumos; Elaboración de Guion preguntas; entre otros.
5. Realizar acciones para fortalecer las estrategias comunicativas para el desarrollo de la participación social transformadora: Apoyo en el diseño de estrategia de comunicación de VIH; Bief MAS bienestar para los territorios; Directrices para el manejo de las comunicaciones; SexLab.
6. Diseño y elaboración de logos para las estrategias de la Subsecretaria: Tres propuestas de diagramación de AliHadas; Dos propuestas de navegadores; Dos de LISTOS.
3.2.6 Documento con herramientas y orientaciones operativas para la gestión territorial en el marco del Modelo
1. (26/12/2024). Se desarrolló un lineamiento técnico para los equipos de Atención Primaria Social, definiendo marco técnico, normativo, alcance del operar del talento humano en los niveles de gestión. Macro gestión, Mesogastrio y Micro gestión, del mismo modo, flujos de información, productos a entregar y responsables, destacado las articulaciones a desarrollar para el 2025, en lo sectorial, intersectorial y comunitario, descripción de la mesa local de MAS BIENESTAR a desarrollar por localidad.
3.3 Implementar el 100% de las estrategias y/o mecanismos de innovación social que permitan la participación social incidente y la gestión territorial efectiva
El porcentaje de avance en la actividad 3.3 es del 10% según la ejecución de las siguientes actividades durante los meses de julio a noviembre:
3.3.1 Diseñar una propuesta de estrategia pedagógica sobre salud intercultural e implementación del enfoque étnico.
Construcción de la propuesta pedagógica sobre salud intercultural e implementación de enfoque étnico. Estructura general del curso contiene tres módulos: 1) Relación entre cultura y salud, 2) salud y enfoque intercultural y 3) participación social en salud desde la diferencia cultural.
3.3.2 Diseñar una propuesta de estrategia pedagógica sobre salud con enfoque de mujer y género.
Construcción de la propuesta pedagógica sobre salud con enfoque de mujer y género. Estructura general del curso contiene tres módulos: 1) Relación entre cultura y salud, 2) salud y enfoque intercultural y 3) Salud, interculturalidad y diálogo institucional.
3.3.3 Implementar virtualmente cursos de la Escuela de Innovación y Participación en Salud.
Se implementaron cuatro (4) cursos virtuales ofrecidos por la Escuela de Innovación y Participación en Salud sobre "Alimentación Conscientes y Sostenibles y Agricultura Urbana". Se contó con 160  participantes.
1.(23/10/2024) Implementación del curso virtual Ciudadanías Alimentarias para Bogotá con ciudadanía general de diferentes localidades, quienes respondieron a la convocatoria realizada a través de los diferentes equipos de la Dirección de participación social, gestión territorial y Transectorialidad.  (21 participantes)
2.(26/11/2024) Se implementa (1) curso "Alimentación Consciente y Sostenible: Ciudadanías Alimentarias para Bogotá" con ciudadanía en general y un total de 82 asistentes.    
3.(28/11/2024) Se implementa (1) curso "Agricultura Urbana: Redes Colectivas y Huertas en Bogotá" con ciudadanía en general y un total de 16 asistentes.
4.(18/12/2024) Se implementa el curso Cuidadores y cuidadoras: Una experiencia de cara a la resiliencia.  (41 asistentes)
3.3.4. Implementar cursos presenciales ofrecidos por la escuela en los espacios de co-creación, a liderazgos sociales en salud con enfoque poblacional, diferencial, intercultural y de género
Se Implementaron nueve (9) cursos de la oferta de la Escuela de Innovación y Participación en Salud en veinticinco (25) jornadas de los con la participación y certificación de 447 ciudadanos, así:
(i) Implementación del curso de Agricultura Urbana: redes colectivas y huertas en Bogotá, en dos (2) sesiones- 27 personas certificadas
(ii) Implementación del curso en una sesión Conviviendo con el Cannabis una mirada desde las personas usuarias en cuatro (4) jornadas - 75 participantes certificados.
(iii) Implementación del curso Control social en salud en cuatro (4) sesiones - 79 participantes
(iv) Implementación del curso Formulación de proyectos de iniciativa comunitaria en cinco jornadas- 82 personas certificadas.
 (v) Implementación curso de Participación social en salud ambiental una sesión con 15 personas asistentes.
(vi) Implementación del curso "Participar en salud es mi derecho: Política Pública de Participación Social en Salud ", se desarrolló dos jornadas con 29 personas certificadas.
(vii) Implementación del curso de Cuidadores: Una experiencia de cara a la resiliencia con cuidadores de personas con discapacidad, cinco sesiones donde se certificaron 118 personas.
(viii) Implementación del curso Introducción al Sistema de Salud Colombiano con los Asociación docentes pensionados, una sesión con 12 participantes certificados.
(ix) Implementación del curso "Alimentación consciente y sostenible: Ciudadanías Alimentarias para Bogotá" con comunidad de la manzana del cuidado de la localidad de Tunjuelito, con un total de 10 participantes certificados.
3.3.5 Evaluar la apropiación de conocimiento y el nivel de satisfacción de los cursos implementados por la escuela.
Se elabora informe de gestión de la Escuela de Innovación y Participación en Salud, el cual incluye capítulos sobre el proceso de implementación de los cursos virtuales, proceso de co-creación de los cursos, proceso de asistencia técnica, y finalmente la evaluación, seguimiento y monitoreo. Cada capítulo cuenta con recomendaciones para su ejecución.
La apropiación social del conocimiento durante el 17 de julio al 18 diciembre de 2024 el promedio de apropiación social del conocimiento para los cursos implementados en modalidad presencial fue de 60,47% en pretest y 70.9% en postest. En relación con los cursos en modalidad virtual se tienen un 82.35% en el pretest y 82,4% en el postest. Si bien en términos generales hay un incremento en el indicador de apropiación del conocimiento de la mayoría de los cursos, se sugiere revisar el instrumento y método de aplicación en los cursos de: Formulación de Proyectos en Salud, Cuidadores y cuidadoras, Alimentación Consciente y Sostenible y Agricultura Urbana; ya que se evidencia un efecto contrario al esperado.
El porcentaje de satisfacción de los cursos implementados en modalidad presencial durante el 17 de julio al 18 de diciembre de 2024, se registraron 186 encuestas que representan el 47% de los asistentes. El porcentaje de satisfacción en la categoría de excelente fue de 72%, seguido de la categoría bueno con un 26% y regular con 2%.  En cuanto a los cursos realizados bajo la modalidad virtual, se sistematizaron 65 encuestas equivalentes al 43% de los asistentes. El porcentaje de satisfacción en la categoría de excelente fue del 72%, seguido de la categoría bueno con un 27% y regular con un 1%.</t>
  </si>
  <si>
    <t>Fortalecimiento para el acceso a los servicios de salud con calidad en la población Bogotá D.C.</t>
  </si>
  <si>
    <t>Implementar 3 mecanismos para disminuir las barreras de acceso para la prestación de servicios de salud, entre otros, en el marco de la IVC</t>
  </si>
  <si>
    <t>Mecanismos 1:
*Se han realizaron 8.125 acciones de asistencias técnicas, discriminadas así: 65 Capacitaciones, 10 Asesorías, 176 Acompañamientos y 7.874 Orientaciones, dirigidas a los Prestadores de Servicios de Salud.
*Se han realizado en el proceso de Inspección, Vigilancia y Control a Prestadores de Servicios de Salud un total de visita de IVC de 2.446.
Mecanismo 2:
*Conformacion del Equipo para el desarrollo de la estrategia y diseñó la primera fase de la estrategia Evaluación y Acompañamiento EVA.
Mecanismo 3:
*Conformación del equipo Mas Ágil Mas Bienestar de la Subdirección de Administración del Aseguramiento. 
Equipo que realiza la actividad de adelantar la gestión perentoria de los trámites ante las EAPBS e IPS de aquellos usuarios con barreras de acceso captados en los puntos dispuestos para tal fin, evitando las interposiciones de acciones de tutela. Se han realizado la gestión de 72 casos.
*Se dio inicio al servicio de transporte para las comisiones verificadores de las condiciones del SOGCS para la realización de las visitas.</t>
  </si>
  <si>
    <t>Demora en los procesos de contracion del Talento Humano que hacen parte de las actividades programas en el proyecto de inversion.</t>
  </si>
  <si>
    <t>Implementar al 100% las acciones de gestión que soporten a los mecanismos para disminuir las barreras de acceso para la prestación de los servicios de salud</t>
  </si>
  <si>
    <t xml:space="preserve">*Se han realizado en el proceso de Inspección, Vigilancia y Control a Prestadores de Servicios de Salud la gestión de 43.555 solicitudes de registro relacionadas con los Prestadores de Servicios de Salud y profesionales.
*Se han realizado un total de 7.223 actuaciones de IVC discriminadas así:
Conceptos 521, actos administrativos 2.611 y notificaciones 4.091. </t>
  </si>
  <si>
    <t>Implementar 4 líneas de acción de gobernanza y gobernabilidad para el fortalecimiento de la intersectorialidad, la gestión de las políticas, planes y/o programas y la participación social, que afecten positivamente los determinantes sociales en clave de Atención Primaria Social (Subsecretaría de Salud Pública - Subsecretaría de Participación)</t>
  </si>
  <si>
    <t>Se coordinación al interior de la SSSP y con la Subsecretaria de gestión territorial y Participación social para reconocimiento de los compromisos definidos en los proyectos de inversión de las dependencias y el establecimiento de acuerdos, para  la gestión de las líneas según las diferentes competencias, esto con la participación en diferentes escenarios de trabajo convocados por la dependencias líderes de los pilares según lo establecido por el equipo directivo de la SDS.
Se mantiene los procesos de trabajo al interior de la SSSP y con otras dependencias de la SDS para favorecer la gestión de las Políticas Públicas a cargo de la SSSP y de igual modo con otros actores y sectores del D.C. o del Nivel Nacional según sea necesario.
Se cuenta con el Plan de acción de la línea de desigualdades, con avance en definición conceptual y metodológica de la línea de acción del análisis de desigualdades.</t>
  </si>
  <si>
    <t>Vincular el 100% de las personas identificadas por el sector salud, con enfoque poblacional, diferencial, de curso de vida, de acuerdo a los distintos grupos: etnia, género, orientaciones e identidades diversas y por condiciones o situaciones, a las acciones individuales, colectivas y poblacionales de la oferta de salud.</t>
  </si>
  <si>
    <t>Se reporta la vinculación de 19.462 personas reportadas en los grupos poblacionales diferenciales identificados, a las acciones individuales, colectivas y poblacionales en los entornos cuidadores del Plan de Salud Pública de Intervenciones Colectivas _ PSPIC, de las cuales una persona de cualquier grupo poblacional con el cual se identifique, puede mantenerse o vincularse a una o más acciones individuales o colectivas lo cual estima el 100% de cumplimiento de población vinculada de la identificada.
Se mantiene la respuesta a las necesidades diferenciales de las poblaciones que constituyen acciones para la prevención de afectaciones físicas y psicosociales, la promoción de la salud, el cuidado y el bienestar de las personas, sus familias y comunidades. Así mismo, la gestión del riesgo individual y colectivo activando la canalización como medida para la afectación de los determinantes sociales y el derecho a la salud con enfoque diferencial.
Desde la Subdirección de Gestión y Evalución de Políticas en Salud Púbica se consolida un documento técnico que adopta los elementos conceptuales y metodológicos para la incorporación de los enfoques poblacional, diferencial, de género, territorial y ambiental  en concordancia con los lineamientos distritales para  la formulación, implementación y seguimiento  de los productos que estan dispuestos en los planes de acciòn de las politicas publicas en las cuales participa el sector salud.
Los equipos de salud en el territorio cuentan con talento humano de las diversas poblaciones, aspecto que facilita la comprensión e interrelación de la salud con los contextos culturales y sociales.</t>
  </si>
  <si>
    <t>Falta precisar y unificar algunos aspectos de recolección, depuración y uso de información proveniente de los sistemas y mecanismos de información, que registran la vinculación de las diversas poblaciones a las acciones individuales y colectivas de atención en salud.</t>
  </si>
  <si>
    <t>Vincular el 100% de la población migrante internacional identificada a través de los entornos cuidadores a las acciones colectivas e individuales del sector salud.</t>
  </si>
  <si>
    <t>Se han vinculado mediante el desarrollo de acciones individuales y colectivas del Plan de Salud Pública e Intervenciones Colectivas (PSPIC) 19.240 personas migrantes internacionales, a través de: 1. implementación de la estrategia “Escuelas Cuidadoras” la cual se materializa a través de “SintonizArte” con la cual se desarrollan procesos integrales orientados a la promoción de hábitos de vida saludables y la gestión del riesgo colectivo e individual en los establecimientos educativos públicos y privados del distrito capital. 2. Implementación de Planes de Cuidado con Instituciones de protección a población diferencial (Centros Carcelarios, unidades de atención a población habitante de calle, instituciones de protección a personas mayores, HCB, entre otros) desarrollando acciones promocionales para el cuidado de la salud y actividades individuales de alta externalidad orientadas a la identificación y gestión de riesgos en salud. 3. Promoción del cuidado como un conjunto de acciones que favorece la adquisición de hábitos y condiciones saludables mediante el desarrollo de actividades de información, educación y comunicación para la salud, dirigidas a la población que vive o transita en territorios priorizados identificados como críticos del entorno en escenarios para la movilidad, recreación y entornos de establecimientos de consumo de alcohol y alimentos en la ciudad de Bogotá. 4.Realización de acciones de promoción del cuidado de la salud de trabajadores informales a lo largo del curso de vida; para ello hace identificación en Unidades de Trabajo Informal implementando la estrategia entornos laborales saludables en las diferentes actividades económicas e incluye las acciones de promoción de la salud en personas vinculadas o en actividades sexuales pagas; así mismo, se realizaron acciones para promover la desvinculación progresiva de niños, niñas y adolescentes del trabajo infantil. 5. Realización de caracterización social y ambiental para la identificación de procesos protectores y deteriorantes de la salud, así como riesgos y alertas en salud, específicos de los integrantes de la familia. Se realizan acciones de promoción de la salud a través de información y educación, así como derivaciones a servicios sociales y de salud acorde a la identificación de dichos hallazgos. Con familias prioritarias, por presentar eventos de interés en salud pública específicos, se emprendieron las atenciones complementarias, a través de la concertación de un plan de cuidado familiar, donde se establecieron compromisos de trabajo conjunto en respuesta a las necesidades identificadas.</t>
  </si>
  <si>
    <t>A pesar del enfoque integral en salud, la articulación entre entidades gubernamentales, organizaciones sociales y el sector privado sigue siendo un reto, lo que puede limitar la efectividad y el impacto de las intervenciones colectivas.</t>
  </si>
  <si>
    <t>Mantener en funcionamiento los 20 Servicios amigables en salud para las mujeres en sus diversidades.</t>
  </si>
  <si>
    <t>Se  mantienen en funcionamiento los 20 servicios amigables para las mujeres.
Vinculación de las mujeres  que asisten a las manzanas del cuidado a acciones de promoción de la salud y gestión de riesgos individuales a partir de la activación de servicios de las Rutas Integrales de Atención en Salud-RIAS-, específicamente a la Ruta de Promoción y mantenimiento en salud y la Ruta Materno Perinatal.
Desde las acciones de salud pública de "Escucha Más bienestar para las mujeres", se ha logrado  aportar en la identificación por parte de las mujeres de sus particularidades, ampliando los conocimientos y habilidades que les permitan desarrollar capacidades para adecuar sus comportamientos y habilidades en relación con la salud plena y en el reconocimiento y fortalecimiento de temas claves en  salud.
Los  Servicios amigables  para las mujeres  aportan al fortalecimiento de las acciones de gestión para la garantía del derecho a la salud plena de las mujeres desarrolladas a nivel sectorial e intersectorial, a la disminución en las barreras de acceso en salud y de las inequidades de género.</t>
  </si>
  <si>
    <t>Rotación del talento humano de los servicios amigables por parte de las Subredes.
Se presenta dificultad administrativa para las mujeres que no están capitadas con alguna de las 4 Subredes Integradas de Servicios de Salud.</t>
  </si>
  <si>
    <t>Vincular 48.000 personas con discapacidad, sus familias a la estrategia de Rehabilitación Basada en Comunidad (RBC) y 32.000 personas cuidadoras de personas con discapacidad con enfoque diferencial y territorial.</t>
  </si>
  <si>
    <t>Las acciones en este proyecto de inversión dan continuidad a la implementación de la Red de Cuidado Colectivo de la Rehabilitación Basada en Comunidad (RBC) para personas con discapacidad, sus familias y personas cuidadoras, afianzando las acciones de RBC en los territorios. Lo anterior, mediante acciones individuales y colectivas de la Red de Cuidado Colectivo de la RBC para la identificación, reconocimiento y atención integral a las necesidades diferenciales en salud e inclusión operada en PSPIC por un equipo interdisciplinario que orienta la respuesta con base en la lectura de necesidades y prioridades de la población.
1. Como logros:
• Afianzamiento de acciones para la inclusión.
• Adquisición de destrezas para el cuidado mutuo, cuidado mutuo y cuidado colectivo, influyendo en la convivencia y relaciones intrafamiliares.
• Disminución gradual de la carga del cuidado en personas cuidadoras.
• Activación de rutas con énfasis en prioridades de atención por condición, situación, riesgos en salud y alertas en salud mental. 
• Uso de rutas sectoriales e intersectoriales.
• Empoderamiento en derechos y corresponsabilidad.
• Fortalecimiento del liderazgo de RBC para la salud y la inclusión mediante la gestión de líderes.
• Fortalecimiento de redes y rutas de apoyo para la población con énfasis en casos con prioridades de atención por condición y situación, riesgos en salud y alertas en salud mental.
• Participación en redes de soporte social que se constituyen en dispositivos para activar la respuesta sectorial e intersectorial, con énfasis en prioridades de atención por condición, situación, riesgos en salud y alertas en salud mental.
• Mayor corresponsabilidad en roles, hábitos y rutinas, aportando a una mejor convivencia y menores índices de exclusión y estigma en la unidad familiar.
• Afianzamiento de la estrategia Rehabilitación Basada en comunidad en los territorios.
2.    Fortalezas a destacar y mantener
Como fortalezas a partir de la gestión de la estrategia Red de Cuidado Colectivo de la RBC, se destacan:
• Respuesta integral a las necesidades en salud y participación de la población con discapacidad, mediante acciones desde equipos interdisciplinarios.
• Acción afirmativa con una oferta permanente de oportunidades de desarrollo en acciones individuales y colectivas con enfoque poblacional, diferencial y de género para la población con discapacidad.
• Enlace a rutas de atención sectoriales e intersectoriales.
• Adherencia de la población a las acciones de RBC, generando reconocimiento de sus derechos, empoderamiento y capacidades para la autogestión.
• La estrategia RBC, también congrega a lideres, lideresas y comunidad en general, aportando a acciones de inclusión y transformación de imaginarios en discapacidad.
• Procesos integrales para el bienestar y la participación de la población con discapacidad desde la coordinación con dispositivos comunitarios.</t>
  </si>
  <si>
    <t>Competencias en el talento humano que hace parte de los equipos de RBC.
Alta rotación del talento humano que conforma los equipos de RBC en las Subredes.
Disminución de recursos con impacto en el número de equipos de RBC lo cual afecta la cobertura territorial.</t>
  </si>
  <si>
    <t>Vincular el 100% de   personas  que realizan  y estan vinculadas con las actividades sexuales pagadas identificadas en fuentes de información disponibles, a las acciones individuales y colectivas del sector salud.</t>
  </si>
  <si>
    <t>Vinculacion de 8.726 personas que se realizan actividades sexuales pagadas, a través de las acciones del entorno laboral, asi mismo se articularon las acciones con otras secretarias con el fin de dar respuesta a necesidades en salud de esta población, así mismo se ajustaron los lineamientos para la atención desde el PSPIC.</t>
  </si>
  <si>
    <t>Dificultades en la respuesta articulada para la realización de jornadas de derechos para la población, por dificultades en laconvocatoria por parte de las alcaldías locales.</t>
  </si>
  <si>
    <t>Vincular el 100% de  poblacion identificada  en fuentes de información disponibles, en  situación de habitanza de y en  calle o en riesgo de estarlo, a las acciones individuales y colectivas del sector salud.</t>
  </si>
  <si>
    <t>Desde el entorno comunitario y a través del producto escuchar para más bienestar, se atendieron a un aproximado de 5.258 personas en condición y riesgo de habitanza en calle, en jornadas que comprenden asistencias psicológicas, jornadas de autocuidado y dignidad menstrual, tamizajes de ETS y centros de escucha.</t>
  </si>
  <si>
    <t>Vincular el 100% de la población de los sectores sociales LGBTI Q+ identificadas en fuentes de información disponibles, a las acciones individuales y colectivas del sector salud, las cuales incluirán el  acompañamiento para el tránsito y transformaciones corporales de personas transgénero.</t>
  </si>
  <si>
    <t>Vinculacion  de 12.722 personas de los sectores LGBTI, desde las acciones desarrolladas en el entorno comunitario, así como la orientación de 68 personas trans a la ruta de construcciones identitarias y el acompañamiento de 32 personas frente a barreras de atención para sus construcciones identitarias.
Se realizaron acciones articuladas con los establecimientos de homosocialización y organizaciones de base comunitaria para la prevención del MPOX.
Se realizaron mesas de trabajo con los establecimientos de homosocialización para la entrada de las acciones planteadas desde el PSPIC.</t>
  </si>
  <si>
    <t>Dificultades en la contratacion  y rotación del talento humano en las subredes durante los meses de noviembre y diciembre, lo que impidió que no se generaran algunas acciones en estos territorios.</t>
  </si>
  <si>
    <t>Vincular el 100% de la población de los Pueblos Indígenas, Comunidades Negras, Afrocolombianas, Raizales, Palenqueros y el Pueblo Rrom identificadas en fuentes de información disponibles, a las acciones diferenciales individuales y colectivas del sector salud, desde el reconocimiento de los Sistemas Propios de Salud e Interculturales, así como los conocimientos y prácticas de las comunidades étnicas frente al cuidado y preservación de la vida y la salud.</t>
  </si>
  <si>
    <t>Se ha logrado realizar la implementacion  de las acciones de medicina ancestral indígenas y productos de las Políticas Publicas de los CONPES  37, 38, 39 y 40 Etnicos que han permitido la vinculacion del 100% de la población Pueblos Indígenas, Comunidades Negras, Afrocolombianas, Raizales, Palenqueros y el Pueblo Rrom, identificada en las fuentes de informacion disponible, a las acciones diferenciales individuales y colectivas del sector salud, desde el reconocimiento de los Sistemas Propios de Salud e Interculturales, así como los conocimientos y prácticas de las comunidades étnicas frente al cuidado y preservación de la vida y la salud.
Aumento de equipos Kilombos de la comunidad Afro y equipos embera de medicina ancestral, para el despliegue de acciones de mayor cobertura a traves de las Subredes Integradas de Servicios de Salud.</t>
  </si>
  <si>
    <t>La ausencia de caracterizacion oficial de cada una de las comunidades étnicas.</t>
  </si>
  <si>
    <t>Vincular el 100% de la población rural y campesina del D.C., identificada  en fuentes de información disponibles, a las acciones colectivas e individuales del sector salud.</t>
  </si>
  <si>
    <t>Con la caracterización y seguimiento de los riesgos en salud, se ha logrado una disminución del riesgo de enfermedades crónicas no transmisibles e infecciones respiratorias, que históricamente representan una carga significativa en la ruralidad del D.C.
Las viviendas compartidas cuentan con protocolos que mejoran el uso de espacios comunes y la disposición de residuos, especialmente aquellos derivados de uso de agroquímicos, lo cual ha disminuido conflictos de convivencia y mejorado las condiciones de salud.
Las actividades de salud mental y educación en derechos sexuales y reproductivos han aportado a la reducción de los conflictos entre escolares, mejorando la convivencia y el ambiente en las sedes educativas.
La vinculación de población campesina y rural a las acciones colectivas en salud desde los entornos cuidadores representan un modelo de intervención aplicable que fortalece la calidad de vida en las áreas rurales de Bogotá. Además de abordar necesidades de salud inmediatas, estos esfuerzos mejoran la cohesión comunitaria y promueven una cultura de autocuidado y sostenibilidad que perdurará en el tiempo.</t>
  </si>
  <si>
    <t>Débil coordinación intersectorial para desarrollar acciones articuladas en las zonas rurales del Distrito Capital que permita complementar desde los sectores de la administración la atención requerida por la población campesina y rural que beneficie las condiciones de vida y de salud.</t>
  </si>
  <si>
    <t>Vincular el 100% de las personas mayores identificadas en fuentes de información disponibles, a las acciones individuales y colectivas del sector salud.</t>
  </si>
  <si>
    <t>Se obtiene la elaboración de lineamientos para el nuevo plan territorial de salud; a través de:
Acciones de gestión de salud pública y colectivas para las personas Mayores e Instituciones de atención integral a personas mayores, con acciones de intervenciones colectivas en salud pública, las cuales se desarrollan en los entornos cuidadores comunitario e institucional respectivamente. Dentro de estas acciones se incorpora todo lo relacionado con hábitos de vida saludable y salud mental, manejo de condiciones crónicas para las personas mayores, con énfasis en el fortalecimiento de la autonomía y el envejecimiento saludable.
El desarrollo de estas acciones contribuyeron a la implementación del plan de acción de la Política Pública Social para el Envejecimiento y la Vejez 2010-2025.
De otra parte tanto las acciones de asistencia técnica, como las desarrolladas por los referentes locales han contado con un proceso de seguimiento para su redireccionamiento al momento que se requieran para su implementación.</t>
  </si>
  <si>
    <t>La rotación de talento humano en las subredes integradas de servicios de salud, ocasiona dificultades en la implementación de acciones.</t>
  </si>
  <si>
    <t>Implementar el 100% del plan integral de respuesta para la desvinculación del trabajo infantil, de los niños niñas y adolescentes (NNA) identificados desde el sector salud.</t>
  </si>
  <si>
    <t>10% (N=4.560)</t>
  </si>
  <si>
    <t>30% (N=13.480)</t>
  </si>
  <si>
    <t>Se cumple la meta programada 10% (n=4.560).
Se logra la identificación y caracterización e implementación de acciones de educación para el cuidado de la salud y bienestar en el marco del plan integral de respuesta para la desvinculación del trabajo infantil 4.560 niños, niñas y adolescentes trabajadores identificados por el sector salud.
De los 4.560 niños, niñas y adolescentes trabajadores intervenidos al mes de diciembre se logra la desvinculación del trabajo infantil al 68% (n=3.102).
Desarrollo de acciones colectivas para la prevención del trabajo infantil con la participación de 514 NNA y  490 acudientes, padres o cuidadores.
Seguimiento a la desvinculación en 510 casos de niños, niñas y adolescentes intervenidos en vigencias anteriores.
Se logra avanzar en la gestión intersectorial realizando alianzas estratégicas con sectores como la Secretaría Distrital de Educación, para la asignación de cupos escolares, Secretaría Distrital de Integración Social para cupos de jardines y acceder a proyecto sociales como Centros Amar, además de otras instituciones que presentan su oferta de recreación, deporte, refuerzo escolar, que permiten que los niños, niñas y adolescentes se desvinculen del trabajo infantil.</t>
  </si>
  <si>
    <t>Dificultad para identificar niños, niñas y adolescentes trabajadores en actividades relacionadas con oficios del hogar o encierro parentalizado para promover la desvinculación del trabajo infantil, teniendo en cuenta que es una actividad invisibilizada y de difícil captación.
Oferta limitada de servicios sociales en el Distrito para los Niños, niñas y adolescentes trabajadores para lograr la desvinculación del trabajo infantil.</t>
  </si>
  <si>
    <t>Mantener a 10 la tasa de mortalidad perinatal por cada 1000 nacidos vivos.</t>
  </si>
  <si>
    <t>10 x 1.000 NV</t>
  </si>
  <si>
    <t>Para el periodo enero a noviembre del 2024 se registraron un total de n=614 muertes perinatales en Bogotá, lo que representa una Tasa acumulada de 11,7 x 1.000 NV + muertes fetales.</t>
  </si>
  <si>
    <t>NA</t>
  </si>
  <si>
    <t>Para el periodo enero a noviembre del 2024 se registraron un total de n=614 muertes perinatales en Bogotá, lo que representa una Tasa acumulada de 11,7 x 1.000 NV + muertes fetales. El 75,8% (n=397) fueron muertes fetales y el 24,2% (n=217) muertes neonatales tempranas.
Según la subred de residencia los casos se presentan por subredes de la siguiente manera: Norte 34,2% (n=210), Sur Occidente 28,5% (n=175), Sur 18,2% (n=112), Centro Oriente 16,6% (n=102), y sin información de localidad representado por un 2,4% (n=15).
De acuerdo con el régimen de afiliación, los casos presentados en el periodo del presente reporte, 60,3% (n=370) pertenecen al régimen contributivo, el 29,5% (n=181) al régimen subsidiado, el 5,4% (n=33) se identifican como no asegurados, el 0,8% (n=5) al régimen de excepción, el 0,2% (n=1) al régimen especial y el 3,9% (n=24) no registran información de afiliación.
En cuanto a la procedencia de los casos se evidencia el 83,9% (n=515) son de nacionalidad colombiana, el 12,4% (n=76) migrantes y el 3,7% (n=23) se encuentran sin información, en cuento a pertenencia étnica encontramos que para el periodo se reporta 2 casos de muerte perinatal en población indígena.
Al realizar el análisis comparativo durante mes acumulado de enero - noviembre, para el año 2024 se presentaron un total de (n=614) casos, evidenciado una reducción del 0,8% (n=1) con respecto al año 2023 en el mismo periodo donde se reportaron 615 casos; para el periodo de enero a Noviembre 2024 se reporta una tasa acumulada de 11,7 por 1.000 NV más  MF, mostrando un aumento del 7,3% con respecto a la tasa del mismo periodo del año inmediatamente anterior, donde se reportó una tasa de 10,9 por 1.000 NV más MF; y con respecto a la línea base año 2018 (13,8 x NV + MF), se registra una disminución del 15,9% con respecto a la tasa.</t>
  </si>
  <si>
    <t>Se evidencia que aún existen brechas en la atención integral con enfoque por curso de vida, desde la etapa reproductiva, preconcepcionales, prenatal, con el objeto de tener la caracterización de las necesidades sociales, económicas y de territorio que tienen las mujeres en edad fértil y de esta manera impactar la salud materno perinatal.
Las atenciones se ven afectadas por la contratación fraccionada de los servicios y debilidades en la articulación EAPB e IPS; por otro lado, se ha identificado en la base de EEVV para el evento variables que no corresponden a la mortalidad perinatal, lo que puede estar generando un sub registro de los casos, esto es retroalimentado periódicamente a las UPGD para revisión y ajuste.</t>
  </si>
  <si>
    <t>Lograr la incidencia a 2 la tasa de sífilis congénita 2 por cada 1.000 nacidos vivos más muertes fetales.</t>
  </si>
  <si>
    <t xml:space="preserve"> 2*1.000 NV </t>
  </si>
  <si>
    <t>Para el año 2024 a SE 48 se han notificado 101 casos de sífilis congénita con una incidencia de 1,9 casos por 1.000 nacidos vivos más muertes fetales.</t>
  </si>
  <si>
    <t>Para el año 2024 a SE 48 se han notificado 101 casos de sífilis congénita, incluyendo población colombiana y migrantes, con una incidencia de 1,9 por cada 1000 nacidos vivos, mas muertes fetales. Este indicador se ajusta a la nueva meta del plan territorial, que abarca a toda la población con sífilis gestacional. En comparación con el mismo periodo de 2023, hay una disminución del 3,8% en los casos, con 105 casos para una incidencia de 2,0 por cada 1000 nacidos vivos. La población migrante representa el 38,6% (39 casos) del total para Bogotá y el 79,2% (80 casos) estaban en el sistema de seguridad social. Además, el 36,6% (n=37) no tuvo controles prenatales y un 20,8% (n=21) presenta reinfección.
Cabe aclarar que los datos están en proceso de ajustes de acuerdo a resultado de unidades análisis de los casos y búsquedas activas institucionales.
En lo corrido del 2024 se han entregado condones masculinos y femeninos distribuidos en espacios de sensibilización de prevención de Infecciones de Transmisión Sexual por parte de los equipos de salud del PSPIC.
Se han desarrollado 10 asistencias técnicas a los equipos del Plan de intervenciones de Salud pública en el componente de la dimensión de SSR con énfasis en la prevención de ITS- específicamente tamización de sífilis por parte de los equipos de las Subredes Integradas de Atención.
Se realiza el comité materno perinatal distrital y seguimiento a indicadores de la corte materno perinatal.
Se realiza ejecución de la estrategia Distrital de Sífilis congénita.
Se realiza asesoría técnica a instituciones privadas para la toma y lectura de pruebas rápidas.</t>
  </si>
  <si>
    <t>Mantener en menos de 10.3 la tasa de mortalidad en menores de 5 años por mil nacidos vivos.</t>
  </si>
  <si>
    <t xml:space="preserve">&lt; 10,3 *1.000 NV </t>
  </si>
  <si>
    <t>Para el periodo enero a noviembre de 2024 se registraron un total de 522 muertes en menores de 5 años en Bogotá, lo que representa una Tasa de 11,0 por 1.000 NV.</t>
  </si>
  <si>
    <t>Cumplimiento de la meta programada para mortalidad en menor de 5 años.
Con relación a los productos del plan de acción de la política distrital de primera infancia, infancia y adolescencia 2023-2033 se consolidó avance en la vigencia 2024 dando cumplimiento a las metas programadas en el plan de acción para los 13 productos correspondientes al sector salud.
Articulación intersectorial desde las instancias distritales de política (CODIA) para abordar las problemáticas relacionadas con vacunación, materno infantil, salud mental en niños, niñas y adolescentes teniendo en cuenta el análisis por determinantes sociales en salud.</t>
  </si>
  <si>
    <t>Se evidencia que aún existen falencias en la realización de la consulta antenatal, que permite identificar riesgos que alteren la salud en la primera infancia.
Déficit en medidas de bioseguridad en el hogar y en todos los entornos, debilidad en las acciones de promoción y prevención (Bajas coberturas de valoración integral - tramo primera infancia, PAI), población vulnerable sin las intervenciones apropiadas (migrantes, niños en protección de ICBF, comunidades étnicas, desplazados), cambio climático – contaminación ambiental, etc.
Se han encontrado dificultades en la notificación y diagnóstico antenatal de los defectos congénitos, lo que limita el sistema de información de los casos para su respectivo seguimiento y mitigación de barreras de acceso, siendo esta la primera causa de mortalidad infantil.</t>
  </si>
  <si>
    <t>Reducir al 11% la proporción de riesgo por desnutrición aguda en menores de 5 años en el marco de la ruta integral atenciones a la Primera Infancia.</t>
  </si>
  <si>
    <t>Se coordinó mesa de trabajo con las Entidades Administradoras de Planes de Beneficios (EAPB), estableciendo metas claras de seguridad alimentaria y nutricional dentro del Plan Distrital de Desarrollo y el Plan Territorial de Salud, con énfasis en la reducción del riesgo de desnutrición.
Se logró la aprobación y firma de la Ruta Intersectorial de atención al riesgo de desnutrición en niños menores de 5 años, asegurando su implementación dentro del CISAN ordinario.
Se desarrollaron acciones efectivas en el Plan de Salud Pública de Intervenciones Colectivas (PSPIC) dirigidas al acompañamiento de 1.182 niños y niñas menores de 5 años con riesgo de desnutrición aguda y a 1.717 niños y niñas con desnutrición aguda, reportados en el Sistema de Vigilancia Alimentario y Nutricional. Estas acciones fueron ejecutadas a través de los equipos de salud pública de los Entornos Cuidadores, garantizando la verificación y gestión de la atención en salud conforme a la normatividad vigente. Además, se facilitó el acceso a programas de apoyo alimentario ofrecidos por el sector social del Distrito y se implementaron estrategias de educación en salud pública adaptadas a las características y necesidades específicas de las familias beneficiarias.</t>
  </si>
  <si>
    <t>Se evidencia que las Instituciones Prestadoras Servicios de Salud y las Entidades Administradoras de Planes de Beneficios aún no son completamente adherentes a la implementación de la Circular 014 del 2023 de la Secretaría Distrital de Salud, en la cual se establece una estrategia de atención integral al riesgo de desnutrición aguda en niños y niñas menores de 5 años, teniendo en cuenta que ésta es la única normatividad vigente que orienta al sector salud y social sobre la identificación, manejo y seguimiento de los niños y niñas con riesgo de desnutrición aguda.</t>
  </si>
  <si>
    <t>Reducir a 15,7% la prevalencia de retraso en talla en niños y niñas menores de 2 años</t>
  </si>
  <si>
    <t xml:space="preserve">16.2% </t>
  </si>
  <si>
    <t>Se desarrollaron acciones de educación y comunicación en alimentación saludable dirigidas a niños y niñas con retraso en talla, gestantes, personas lactantes y primera infancia, enfocándose en temas clave como lactancia materna y alimentación complementaria.
Se llevaron a cabo acciones dentro del PSPIC, verificando la atención en salud de 361 niños y niñas menores de 2 años con retraso en talla, reportados en el Sistema de Vigilancia Alimentario y Nutricional (SISVAN), a través de la Gestión de Programas y Acciones en Salud Pública, y brindando educación en salud adaptada a las características y necesidades de las familias.</t>
  </si>
  <si>
    <t>Una de las principales dificultades está relacionada con que el retraso en talla en niños y niñas menores de 2 años es un fenómeno multifactorial, influenciado por diversos determinantes como la garantía de una alimentación adecuada de la madre durante la gestación, la lactancia materna exclusiva hasta los 6 meses y complementaria hasta los 2 años o más, el acceso a servicios de salud, las condiciones socioeconómicas, el entorno familiar, entre otros. Debido a esta complejidad, se requiere un esfuerzo coordinado y el apoyo integral de toda la administración distrital para implementar acciones eficaces que aborden estos determinantes y logren mejorar significativamente este indicador de salud en la población infantil.</t>
  </si>
  <si>
    <t>Reducir al 35.4% la proporción de malnutrición en la población de 5 a 17 años.</t>
  </si>
  <si>
    <t>Se continuó con la implementación exitosa de los espacios de coordinación intersectorial, promoviendo un trabajo colaborativo entre los diferentes actores institucionales y contribuyendo de manera significativa al mejoramiento de la seguridad alimentaria y nutricional en niños y niñas de 5 a 17 años.</t>
  </si>
  <si>
    <t>La adaptación de los mensajes y métodos de intervención a las características específicas de cada grupo, acorde con la heterogeneidad en las necesidades nutricionales de la población de 5 a 17 años, representa un desafío significativo, así como garantizar que todos los sectores interinstitucionales involucrados trabajen de manera coordinada y sin solapamientos en sus esfuerzos.</t>
  </si>
  <si>
    <t>Reducir a menos de 130 por cada 100.000 habitantes la tasa de incidencia de morbilidad por eventos inmunoprevenibles.</t>
  </si>
  <si>
    <t>&lt;150 x 100.000 hab</t>
  </si>
  <si>
    <t>2.810 casos de eventos transmisibles relacionados con la meta, registrando una disminución del 15% (n=3.318) respecto al acumulado a noviembre del 2023. De enero a noviembre 2024 son 5.952 casos con una incidencia preliminar de 75,1 por 100.000 habitantes.
(Dato preliminar 2024  SE 27 a 48).</t>
  </si>
  <si>
    <t>140 x 100.000 hab</t>
  </si>
  <si>
    <t>130 x 100.000 hab</t>
  </si>
  <si>
    <t>Se mantiene con 0 casos los eventos en eliminación y erradicación, difteria. 
Para Hepatitis A no se presentan casos en menores de 10 años, y solo el 6% de los casos oscila entre los 10 a 19 años.
Implementación de  la BAI de tos ferina con el fin de fortalecer la notificación de casos probables y continuar captación de casos positivos.
Avance en el cumplimiento de la meta propuesta para el cuatrenio.
Por medio de las asistencias técnicas, las visitas de adherencia, las asesorías en casos específicos y a las referentes de las subredes y el curso de arbovirosis de la SDS se ha logrado concientizar a los trabajadores de salud de Bogotá que, aunque la ciudad es una zona no endémica para estas enfermedades, debido a su condición de Capital de un país endémico, de su cercanía geográfica a zonas endémicas y a la migración constante de población, se debe estar atento a la presentación de casos y a su oportuno diagnóstico y manejo.
Durante las asistencias se ha socializado la aplicación OKDOSE desarrollada por el Servicio de Salud de Caldas, la cual ha sido una gran ayuda para los profesionales que atienden este tipo de casos.
El 98,7% de casos de Dengue con signos de alarma y el 100% de casos de Dengue grave en la ciudad han sido hospitalizados.</t>
  </si>
  <si>
    <t>La efectividad de las Investigaciones epidemiológicas de campo se ve afectada en varios casos por población con caracteristicas como habitabilidad en calle o negación a la entrevista en domicilio.
La percepción de la importancia de conocer el manejo de las ETV en la ciudad no es muy alta, lo que dificulta el acceso de espacios para las asistencias y las visitas de adherencia. Sin embargo, la actual contingencia nacional de Dengue ha ayudado en mejorar ese aspecto, al igual que el trabajo realizado por el Distrito en ese sentido.</t>
  </si>
  <si>
    <t>Realizar 1 estudio de costo-efectividad para evaluar la inclusión de la vacuna del virus sincitial respiratorio en el Programa Ampliado de Inmunización de Bogotá, para mujeres gestantes y así aportar a la reducción de la mortalidad en menores de 6 meses en el Distrito Capital.</t>
  </si>
  <si>
    <t>Se avanzó en la construcción de estudios previos para realizar el estudio de costo-efectividad para la inclusión de vacurnas en el PAI, las acciones fueron:
Se consolidaron los estudios previos, acorde a las recomendaciones brindadas por el área de contratación.
Se adelantó la aprobación de los estudios previos ante el comité de contratación y se avanzo con la firma del mismo.
Se adelanta los tramites correspondiente para la firma del convenio.</t>
  </si>
  <si>
    <t>Lograr coberturas de vacunación del 95% en los niños y niñas menores de un año con pentavalente y un año de edad con triple viral, las acciones incluirán el fortalecimiento para aumentar la cobertura de vacunación en VPH.</t>
  </si>
  <si>
    <t>Acumulado de enero a noviembre 2024: Datos preliminares.
Menor de un año de edad:
• PENTAVALENTE: dosis aplicadas: 52,414 – 85,6% cumplimiento.
• TRIPLE VIRAL: dosis aplicadas: 54,872 – 86,4% cumplimiento.
Otras Poblaciones:
• VPH (niñas 9años): dosis aplicadas: 23,345.
• VPH (niños 9años): dosis aplicadas: 20,864.
Fuente: SIS-151 RESUMEN MENSUAL DE VACUNACION- Corte: 30 de noviembre de 2024. Datos preliminares.</t>
  </si>
  <si>
    <t>Dificultades del programa de vacunación en Bogotá:
1. Cobertura limitada en zonas periféricas: La falta de una red integral de prestadores de salud en estas áreas dificulta el acceso y la equidad en la atención, afectando la cobertura del programa.
2. Rotación del personal de vacunación: La alta rotación del personal impacta la continuidad del servicio, reduciendo el acceso regular y la eficacia del programa.
3. Deficiencias en la comunicación: La ausencia de una estrategia de comunicación liderada desde el Ministerio de Salud y Protección Social, que sea constante limita la difusión de los beneficios del programa entre los ciudadanos.
Soluciones propuestas:
1. Fortalecer la red de prestadores en zonas periféricas mediante alianzas con organizaciones locales y la implementación de unidades móviles de vacunación en puntos clave, como mercados y centros comunitarios, en colaboración con las Subredes de Salud E.S.E.
2. Establecer equipos fijos en puntos estratégicos de la ciudad, trabajando en conjunto con las EAPB y las Subredes para garantizar la continuidad del servicio.
3. Optimizar la coordinación de los profesionales de salud con horarios flexibles en las EAPB y mejorar la divulgación de la información sobre la vacunación a través de líderes comunitarios y organizaciones locales.
4. Fortalecer la comunicación con contenido accesible en redes y aplicaciones, informando sobre lugares, horarios y resolviendo dudas frecuentes para reducir temores y aumentar la participación ciudadana.</t>
  </si>
  <si>
    <t xml:space="preserve">Mantener por de bajo del 2.7 la tasa de mortalidad por Tuberculosis. </t>
  </si>
  <si>
    <t>&lt;2,7*100.000 habitantes</t>
  </si>
  <si>
    <t>85 casos con causa básica de muerte TB con una tasa preliminar de 1,07 por 100.000 habitantes. Fuente: Base de EEVV acumulado enero a noviembre de 2024, datos preliminares.</t>
  </si>
  <si>
    <t>Se efectuó seguimiento a 922 casos de tuberculosis para la gestión de la administración del tratamiento acortado estrictamente supervisado, articulado a las rutas de atención integral de las EAPB e IPS públicas y privadas.
Se realizó seguimiento a 108 pacientes con diagnóstico de TB/VIH para ingreso al programa de atención integral a nivel local.
Se reingresaron a tratamiento 22 de pacientes que fueron catalogados como pérdida del seguimiento al tratamiento.
Se capacitó a un total de 1.218 funcionarios de la red pública y privada de la ciudad, frente al manejo programático de la tuberculosis y TB-VIH/SIDA.
Se realizó 6 Comité de evaluación de casos especiales de tuberculosis, articulado con las IPS y EAPB.</t>
  </si>
  <si>
    <t>El diagnóstico de Tuberculosis ha venido aumentando debido al uso de pruebas moleculares, con una mayor sensibilidad, lo que permite que se identifiquen mayor número de casos con Tuberculosis activa, especialmente en personas inmunocomprometidas, sin embargo, aún se presentan dificultades relacionadas con el diagnóstico temprano de casos, especialmente en poblaciones vulnerables como habitantes de calle, personas que viven con VIH, indígenas, migrantes, pacientes con EPOC y adultos mayores, entre otros, esto sumado a la alta sensibilidad de los medios moleculares para identificar casos positivos, se puede traducir en el mediano plazo en mayor notificación de mortalidades asociadas a Tuberculosis.</t>
  </si>
  <si>
    <t>Implementar 1 red intersectorial y comunitaria de salud ambiental por localidad.</t>
  </si>
  <si>
    <t>Hasta el mes de NOVIEMBRE de 2024 se avanzó en un 12,5% en las 20 redes, adelantando la concertación y elaboración de los documentos finales con los lineamientos para la consolidación e implementación de las redes intersectoriales y comunitarias de salud ambiental.
A nivel distrital se participó en las sesiones del Consejo Consultivo de Ambiente (CCA), el desarrollo de la mesa de salud ambiental del Consejo Consultivo de Ambiente (CCA) y de la mesa de Residuos Peligrosos de la Comisión Intersectorial para la Protección, Sostenibilidad y Salud Ambiental (CIPSSA), asistencia a la Unidad Técnica de Apoyo (UTA) de la Comisión Intersectorial de Educación Ambiental (CIDEA) y al Consejo Distrital de Protección y Bienestar Animal (CDPYBA). Y a nivel local se gestionaron acciones de  salud ambiental en 83 sesiones de la Comisión Ambiental Local (CAL), 77 sesiones de los Consejos Locales de Gestión del Riesgo y Cambio Climático (CLGRCC), 55 sesiones de los Consejos Locales de Proyección y Bienestar Animal (CLPYBA), 42 mesas de residuos, 41 mesas de humedales y 16 mesas de agricultura urbana, en donde participaron 5.741 personas en estos espacios de coordinación; se  desarrollaron 552 actividades intersectoriales con la comunidad concertadas en los espacios de gestión con participación de 18.084 personas en el marco  de la implementación de los planes locales de salud ambiental. Se recibieron 138 problemáticas de salud ambiental para gestionar riesgos ambientales interviniendo 559 personas de la comunidad minimizando los factores de riesgo ambiental a los que estaban expuestos.
A través de los entornos cuidadores se adelantaron acciones así: 
Comunitario: Se desarrollaron 1.844 acciones itinerantes con participación de 69.654 personas, se socializó el Índice Bogotano de Calidad del Aire (IBOCA) y el índice de Radiación Solar Ultravioleta a 21.877 personas por medio de la estrategia “Cuídate Se Feliz”. Se llevaron a cabo 13 jornadas de salud ambiental, abordando 1.204 personas y se desarrollaron 30 unidades demostrativas en el entorno comunitario con participación de 8.549 personas. Se formularon 17 Planes de Gestión Barrial de Entornos Ambientalmente Saludables y se abordaron 44.248 personas en 3.714 acciones de información y comunicación en Salud Ambiental.
Educativo: Se realizó identificación de entornos escolares en 401 instituciones educativas. Se desarrollaron 1.376 intervenciones a 24.145 estudiantes de ciclo 1; 586 intervenciones a 13.662 estudiantes de ciclo 2; 772 intervenciones a 18.627 estudiantes de ciclo 3 y 571 intervenciones a 13.331 estudiantes de ciclo 4, de igual manera se desarrollaron 271 unidades demostrativas en salud ambiental integradas a los proyectos ambientales escolares (PRAES) con participación de 8.227 estudiantes y 715 docentes.  Se tuvo un cubrimiento de 361 familias fuertes en salud ambiental con la participación de 4.765 personas.
Hogar: Se abordaron 3.700 viviendas con las acciones de vivienda saludable identificando riesgos ambientales en 7.211 personas expuestas.
Institucional:  Se abordaron 385 en unidades de atención a la primera infancia con la estrategia de vivienda saludable y mascota verde implementada en el entorno institucional con la participación de 804 madres comunitarias/cuidadores/docentes involucradas y  8.622 niños/niñas; Se desarrollaron intervenciones en 36 IPS promotoras de la salud ambiental con un cubrimiento de 344 profesionales de la salud; así mismo en 39 instituciones de prestación de servicios sociales, implementando 15 unidades demostrativa y dando continuidad a las iniciadas en meses anteriores abordando 770 personas, con acciones de información y comunicación en salud ambiental.
Laboral: Se identificaron 3.698 Unidades de trabajo informal con espacios libres de humo en donde se socializó a 6.841 trabajadores los beneficios de estos espacios, se socializó el índice Bogotano de Calidad del Aire y Riesgo en Salud (IBOCA) a 7.688  trabajadores y el índice de radiación solar ultravioleta (IUV) a 4.385 trabajadores informales.</t>
  </si>
  <si>
    <t>Si bien la meta es a 2027 implementar 20 redes intersectoriales, una por localidad, en el plan de desarrollo quedó esta implementación por año, por lo tanto se cuenta con un cronograma donde esta previsto que para el 2024 se avance en un 15% de esta implementación y el avance para lograr este porcentaje se reporta en el numerador para cada mes, en este sentido al mes de noviembre se lleva un avance del 12,5% en la concertación e implementación de las 20 redes.</t>
  </si>
  <si>
    <t>Incrementar mínimo  un 50% de establecimientos inscritos ante la autoridad sanitaria, en el marco del fortalecimiento de la estrategia de autorregulación y las acciones de inspección, vigilancia y control en el DC</t>
  </si>
  <si>
    <t xml:space="preserve">
6,5% </t>
  </si>
  <si>
    <t xml:space="preserve"> 
3,35%</t>
  </si>
  <si>
    <t xml:space="preserve">
12,5%</t>
  </si>
  <si>
    <t xml:space="preserve">
13%</t>
  </si>
  <si>
    <t xml:space="preserve">
18% </t>
  </si>
  <si>
    <r>
      <t>Se inscribieron 30.647 establecimientos, de los cuales 10.054 forman parte de la línea de alimentos sanos y seguros; 10.087 de la línea de calidad del agua y saneamiento básico; 13.177 de la línea de seguridad química; 565 de la línea de eventos transmisibles de origen zoonótico y 2.135 de la línea de medicamentos seguros. En el período julio - noviembre 2024, fueron realizadas 94.761 visitas de inspección, vigilancia y control (IVC) en establecimientos abiertos al público, para verificar el cumplimiento de la normatividad sanitaria vigente, para las actividades de carácter promocional y preventivo como son las sensibilizaciones dirigidas a la comunidad en temas de salud ambiental enfocados especialmente al manejo adecuado de alimentos; medicamentos y sustancias químicas, se han realizado 370 con una asistencia de 3.290 personas.
Se han realizado 2.052 operativos, entre operativos de alimentos y bebidas alcohólicas, carnes y derivados cárnicos, juguetes, línea de medicamentos seguros, espacio público, apoyo a otras líneas de intervención y operativos de eventos masivos. Se realizaron 276 muestreos, de los cuales 91 fueron de alimentos y bebidas. Se han realizado 436 visitas de verificación sanitaria de caninos de manejo especial (ley 1801 de 2016) y 194 visitas de verificación de condiciones sanitarias asociadas a la tenencia de animales.
Para el control de insectos exteriores fueron realizadas 758.667 metros cuadrados y control de roedores exteriores en 2.523.559 metros cuadrados.
Se intervinieron 93.220 establecimientos comerciales, industriales e institucionales vigilados y controlados abiertos al público, (información preliminar sujeta a ajuste) donde se aplicaron 3.028 medidas sanitarias de seguridad (incluyen medidas a productos: decomisos, congelaciones y destrucciones y medidas a establecimientos: suspensión de trabajos o servicios y clausura de establecimientos).</t>
    </r>
    <r>
      <rPr>
        <b/>
        <sz val="10"/>
        <color rgb="FF000000"/>
        <rFont val="Arial"/>
      </rPr>
      <t xml:space="preserve">
FARMACOVIGILANCIA:</t>
    </r>
    <r>
      <rPr>
        <sz val="10"/>
        <color rgb="FF000000"/>
        <rFont val="Arial"/>
      </rPr>
      <t xml:space="preserve">
La información que se relaciona a continuación proviene del trabajo del Programa Distrital de Farmacovigilancia PDFV:
Fueron notificados 5.877 reportes, de los cuales 78,15% presentaron eventos adversos a medicamentos, respecto a los incidentes se informa que, en este periodo, se presentaron 1.284 reportes.
Por tipo de reporte 79,25% se clasificaron como reacciones adversas a medicamentos (RAM), respecto a los errores de medicación (EM) se reportaron un total de 18,61% y finalmente 169 reportes como fallo terapéutico (FT).
Se priorizaron para análisis 34,97 % reportes que corresponden a Errores de Medicación o a reacciones adversas a medicamentos SRAM serias.
Se realizaron 200 visitas de asistencia técnica.
Con relación a Farmacovigilancia Activa se informa que durante el los meses de julio a noviembre, se adelantaron las siguientes acciones: se revisaron 116 historias clínicas y se identificaron 124 problemas relacionados con medicamentos (PRM).
Finalmente, Para la semana 47 de 2024, se registran en total 5014 notificaciones para el evento 365.
De los cuales se identifica en la depuración 47 casos descartados, 16 casos descartados por error de digitación, 74 notificaciones de UPGDs fuera de Bogotá y 52 registros repetidos.
Se reportaron 220 notificaciones en menores de 5 años.
0 notificaciones en gestantes.</t>
    </r>
    <r>
      <rPr>
        <b/>
        <sz val="10"/>
        <color rgb="FF000000"/>
        <rFont val="Arial"/>
      </rPr>
      <t xml:space="preserve">
Vigilancia y control de la calidad del agua para consumo:</t>
    </r>
    <r>
      <rPr>
        <sz val="10"/>
        <color rgb="FF000000"/>
        <rFont val="Arial"/>
      </rPr>
      <t xml:space="preserve">
Se analizaron 1437 muestras con parámetros fisicoquímicos y microbiológicos, de estas 121 tenían para toxicológicos, se realizaron 5 inspecciones sanitarias a plantas de tratamiento de agua potable de la Empresa de Acueducto y Alcantarillado de Bogotá, 46 inspecciones sanitarias a otros sistemas de abastecimiento del distrito. Se hicieron 14 visitas de inspección, vigilancia y control a las empresas que realizan actividades de transporte y comercialización de agua potable a través de carrotanques en el Distrito. Se inspeccionaron y vigilaron 124 vehículos transportadores de agua potable – carrotanques.</t>
    </r>
    <r>
      <rPr>
        <b/>
        <sz val="10"/>
        <color rgb="FF000000"/>
        <rFont val="Arial"/>
      </rPr>
      <t xml:space="preserve">
Vigilancia en salud ambiental de la exposición y efectos en salud relacionados con sustancias químicas.</t>
    </r>
    <r>
      <rPr>
        <sz val="10"/>
        <color rgb="FF000000"/>
        <rFont val="Arial"/>
      </rPr>
      <t xml:space="preserve">
Se analizó la información de 211 trabajadores intervenidos desde el sistema de vigilancia del trabajador informal (SIVISTRA) en las unidades de trabajo informal (UTI), durante los meses de junio a octubre de 2024, identificando 41 (19,4%) trabajadores que reportaron presentar síntomas o diagnósticos de enfermedades laborales relacionados con la exposición a sustancias químicas en su lugar de trabajo y 129 (61,1%)  trabajadores potencialmente expuestos a sustancias químicas cancerígenas. En el mismo período, se ajustaron tres (3) artículos de investigación para publicación en el Boletín Epidemiológico Distrital, relacionados con la caracterización de la población trabajadora informal expuesta a sustancias químicas en Bogotá D.C., se desarrolló una infografía distrital con información de la caracterización de trabajadores informales con corte a diciembre de 2023, la cual será publicada en la Página de Salud Ambiental de la Secretaría Distrital de Salud y se avanzó en el diseño de folletos de divulgación de las características y descripción de las ocupaciones de mayor riesgo para la salud de trabajadores informales.
Se tomaron 43 muestras de alimentos priorizados (productos de la pesca) en 14 localidades: Usaquén, Chapinero, San Cristóbal, Usme, Bosa, Kennedy, Fontibón, Engativá, Suba, Barrios Unidos, Los Mártires, Antonio Nariño, Puente Aranda y Rafael Uribe Uribe, del total de 43 muestras analizadas a la fecha por el Laboratorio de Salud Pública  de la Secretaría Distrital de Salud, se han reportado 7 (16,3%) muestras con excedencias en la concentración de mercurio total (Hg-T), al compararlas con el límite máximo de referencia establecido en la norma colombiana, de las cuales 5 (11,6%) corresponden a bagre dorado y 2 (4,7%) corresponde a merluza. Así mismo, 0 (0,0%) muestras fueron reportadas como no cuantificables* y 0 (0,0%) muestras fueron reportadas como no detectable*.
En el período julio a noviembre de 2024, se tomaron 37 muestras de alimentos priorizados (arroz) en 15 localidades: Usaquén, San Cristóbal, Tunjuelito, Bosa, Kennedy, Fontibón,  Engativá, Suba, Barrios Unidos, Teusaquillo,  Los Mártires, Antonio Nariño, Puente Aranda, La Candelaria y Ciudad Bolívar, del total de 37 muestras analizadas a la fecha por el Laboratorio de Salud Pública de la Secretaría Distrital de Salud, se han reportado 3 (8,1%) muestras con excedencia en la concentración de cadmio (Cd), al compararlas con el límite máximo de referencia establecido en la norma colombiana. Así mismo, 12 (32,4%) muestras fueron reportadas como no cuantificables* y 0 (0,0%) muestras fueron reportadas como no detectable*.
*Corresponde a un dato que se encuentra por debajo del límite de cuantificación (mínima concentración que un método puede determinar con suficiente exactitud y confiabilidad) del método para la determinación de cadmio en arroz y mercurio total en productos de la pesca, del Laboratorio de Salud Pública de la Secretaría Distrital de Salud.
Mediante la estrategia de vigilancia centinela de exposición a plomo y mercurio en menores de edad: en la Unidad de Servicios de Salud Bosa se captaron 3 menores de edad, en la Unidad de Servicios de Salud Patio Bonito Tintal se captaron 6 menores de edad, en la Unidad de Servicios de Salud Meissen se captaron 9 menores de edad y en la Unidad de Servicios de Salud San Blas se captó 1 menor de edad. Del total de 17 muestras de sangre analizadas a la fecha por el Laboratorio de Salud Pública de la Secretaría Distrital de Salud, se han reportado 0 (0,0 %) resultados con excedencias en la concentración de Mercurio (Hg), al compararlas con los valores de referencia (OMS). Así mismo, 10 (58,8%) resultados fueron reportados como no cuantificables* y 0 (0,0%) resultados fueron reportados como no detectable**.  Por su parte, se han reportado 0 (0%) resultados con excedencias en la concentración de Plomo (Pb), al compararlas con los valores de referencia (CDC). Así mismo, 4 (23,5%) resultado fue reportado como no cuantificable* y 0 (0,0%) resultados fueron reportados como no detectables*.
Se practicaron 226 caracterizaciones de la exposición a mercurio y plomo a menores de edad, de 0 meses a 16 años, que pueden estar expuestos ambientalmente a esas sustancias. Del total de las caracterizaciones, 19 (8,4%) correspondieron a la estrategia de vigilancia en unidades centinelas, 84 (37,2%) correspondieron a la estrategia de vigilancia en instituciones educativas y 123 (54,4%) correspondieron a la estrategia de vigilancia por cuadrantes de exposición. Según localidad de residencia, todas las caracterizaciones se realizaron en 8 localidades: Barrios Unidos, Suba, Bosa, Chapinero, Engativá, Fontibón, Kennedy, San Cristóbal, Teusaquillo, Usaquén, Usme, Ciudad Bolívar y Tunjuelito. Dos menores caracterizados residen en Soacha.
Adicionalmente, en instituciones educativas se tomaron 19 muestras de sangre para el análisis del contenido de plomo y mercurio a menores de edad, residentes en las localidades de Barrios Unidos, Chapinero y Suba. Del total de 19 muestras de sangre analizadas a la fecha por el Laboratorio de Salud Pública de la Secretaría Distrital de Salud, se han reportado 0 (0,0%) resultados con excedencias en la concentración de Mercurio (Hg), al compararlos con los valores de referencia (OMS). Así mismo, 11 (57,9%) resultados fueron reportados como no cuantificables* y 3 (15,8%) resultados fueron reportados como no detectable*. Por su parte, se han reportado 0 (0,0%) resultados con excedencias en la concentración de Plomo (Pb), al compararlos con los valores de referencia (CDC), 0 (0,0%) resultados fueron reportados como no cuantificables* y 0 (0,0%) resultados fueron reportados como no detectables*.
Se practicaron 86 evaluaciones del desarrollo cognitivo y del estado emocional en menores de 6 a 16 años, residentes en las localidades Barrios Unidos, Ciudad Bolívar, Chapinero, Suba, Teusaquillo, Rafael Uribe Uribe y  Engativá.
Finalmente, se capacitó al equipo del subsistema SIVISTRA en la identificación y comunicación de peligros químicos con criterios del SGA, se participó en tres reuniones extraordinarias de la Comisión Nacional de Seguridad y Salud de Agentes Neumoconióticos del Ministerio del Trabajo para establecer mecanismos de la socialización de la Guía técnica para la prevención del riesgo por exposición a sílice cristalina respirable y definir del cronograma de trabajo para el segundo semestre del año en curso  y se socializó la guía en mención a los equipos de la línea de Seguridad Química de las Subredes Integradas de Servicios de Salud, socialización de resultados del perfil epidemiológico de trabajadores informales expuestos a agentes químicos con profesionales de la Línea de Seguridad Química y SIVISTRA y apoyo en desarrollo de estudio de caso de trabajador informal con enfermedad pulmonar por exposición a humos de soldadura. Además se socializaron los avances de la evaluación de la exposición y riesgo a sustancias químicas en Bogotá D.C. al talento humano del entorno cuidador laboral de la Subred Norte,  entorno cuidador comunitario, entorno cuidador hogar, entorno cuidador institucional y estadísticas vitales de la Subred Sur, línea de seguridad química y alimentos sanos y seguros de la Subred Sur Occidente, comerciantes de los establecimientos (principalmente expendios de pescado) de las plazas de Paloquemao y Las Flores de Bogotá, a los coordinadores de la Institución Educativa Juan Francisco Berbeo y Auxiliares Psicosociales ICBF sede Patio Bonito.
Nota: *El resultado "No Cuantificable" corresponde al límite de cuantificación (cantidad o concentración mínima de sustancia que puede ser cuantificada con fiabilidad por un método analítico determinado). Este resultado corresponde a concentraciones menores de 1 µg/L (para Hg en sangre), menores de 0,5 µg/dL (para Pb en sangre) y menores de 0,11 mg/kg (para Cd en arroz).
*El resultado "No Detectable" corresponde al límite de detección (cantidad o concentración mínima de sustancia que puede ser detectada con fiabilidad por un método analítico determinado); esto es, por debajo de este valor la metodología utilizada en el Laboratorio de Salud Pública no tiene capacidad de poder detectar niveles. Este resultado corresponde a concentraciones menores de 0,2 µg/L (para Hg en sangre), 0,5 µg/dL (para Pb en sangre) y menores de 0,03 mg/kg (para Cd en arroz).</t>
    </r>
  </si>
  <si>
    <t>Las causas del bajo porcentaje de avance, en su mayoría están asociadas a la falta de adherencia de las subredes para requerir a los propietarios de los establecimientos  la ejecución de la inscripción durante el desarrollo de las vistas. Otra de las causas en menor proporción es la falta de algunas actividades comerciales en el formulario de inscripción, lo cual no permite la finalización del registro.
Antes estas dos situaciones se han generado medidas correctivas con las cuales se espera se mejore el proceso de inscripción, sin embargo, es importante dar continuidad a la estrategia de comunicación Negocios Saludables – Negocios Rentables para promover de una manera masiva el registro de los establecimientos y la autorregulación.</t>
  </si>
  <si>
    <t>Implementar el 60% del plan de respuesta sectorial de gestión integral del riesgo en Salud por calidad del aire en Bogotá</t>
  </si>
  <si>
    <t>Se trabajó en los 4 ejes con los siguientes avances:
Salud poblacional: Estimación de mortalidad por causas naturales atribuible a PM2,5 en el período 2008 - 2022 en personas de 30 y más años de la ciudad de Bogotá y en el periodo 2018 - 2022  por  localidades y estimación de mortalidad por IRAB (infecciones respiratorias agudas de la vía bajas)  atribuible a PM2,5 en el periodo 2018 - 2022 en niños 0 - 5 años en Bogotá y por localidades.
Participación virtual y presencial de las sesiones de entrenamiento herramienta AirQ+, revisión y comparación de los cambios de la herramienta AirQ+ versión 2.2.4 con la anterior.
Elaboración de la PPT, ajuste y consolidación de información para el taller del AirQ+. Articulación con consultor de vital para la estimación análisis de impacto en salud.
Se tiene un avance acumulado de 58,6% de las actividades programadas para la formulación del documento del Plan de adaptación del cambio climático desde el componente de salud ambiental.
Revisión de los productos 5 (Versión 3 y 4) de análisis de implementación, y Producto 6 Análisis de evaluabilidad (Versión 1 y 2) relacionados con la línea de aire, ruido y REM y cambio climático, así como se participó en el evento organizado por la firma Econometría S.A. donde se socializaron los resultados de la evaluación de la Política Distrital de Salud Ambiental (PDSA) y la alternativa político-técnica de esta política.
 Se participó en la JAL Bosa con el proyecto ZUMA y Comisión accidental de Suba por la problemática de la construcción de la ALO Norte, en la reunión de metodologías para la cuantificación de impactos ambientales con SDM, en el concejo de Bogotá para tratar la temática de la problemática de ruido en la zonas de bares y discotecas, se participó en el encuentro "Respira Profundo: Conversaciones para Lograr un Aire Limpio", invitación realizada por parte de la Secretaría de Ambiente, se participó en la Mesa Distrital de Salud Ambiental del Consejo Consultivo de Ambiente, en el taller de socialización de la estrategia de Breathe Cities Bogotá, en mesas de Diálogo, Problemáticas ambientales Proyecto Metro de Bogotá, en mesas de trabajo de ruido en centro de Usaquén y contaminación de aire y ruido en Barrio Orquídea, de la misma localidad, reunión propuesta Ley Ruido – Congreso de la República, Reunión CAR-Alertas por calidad del aire, Comité ERA, seguimiento al proyecto ciudades saludables.  En la socialización a comerciantes de establecimientos abiertos al público y secretaría Distrital de Gobierno sobre la normatividad y acciones en inspección y vigilancia de las Leyes 1335 de 2009 y 2354 de 2024. Articulación con la fundación neumológica Colombiana para socialización de análisis de efectos en la salud por contaminación del aire. Participación y Socialización de la experiencia con el AirQ+ para estimación de la mortalidad en Bogotá 2018-2023 en el taller AirQ+.
Gestión del riesgo individual: Actualización de la guía de consejería y socialización de la misma con el equipo de técnico de la subdirección de vigilancia en salud pública para su revisión.
En el análisis de vulnerabilidad se realizó la propuesta de dimensiones y sus variables, propuesta de preguntas y respuestas para las dimensiones y propuesta de validez para el instrumento. 
Definición de la hoja de tamizaje, historia clínica ambiental, flujograma de abordaje de los pacientes, con la revisión, ajustes al documento y específicos frente a los eventos de salud por contaminantes del ambiente y el contexto normativo en el marco del nuevo Plan Territorial de Salud y el modelo de atención en salud MAS Bienestar, así como articulación con la RIA ambiental y con el área de calidad.
Gestión del riesgo colectivo: Se realizó abordaje de 5.783 personas, en 46 actividades de comunicación social del riesgo en temas de calidad del aire y salud, 10 en afectaciones en la salud por la exposición a olores ofensivos, 28 en las afectaciones en la salud por el consumo de tabaco, derivados, similares e imitadores, 39 del riesgo de salud auditiva y 26 para la prevención del riesgo por exposición a radiaciones electromagnéticas. En cuanto a promoción de la salud y prevención del riesgo en salud se trabajó en la información técnica para el desarrollo de infografías relacionadas con el día mundial del ahorro de energía, el día interamericano de calidad del aire, el día internacional del aire puro y la capa de ozono y movilidad sostenible, el día mundial sin Wifi, de vehículos libres de humo de tabaco y aerosoles, y de efectos en salud por humo de incendios y se avanzó en la propuesta de la infografía sobre los cambios que genera la Ley 2354/2024 con los dispositivos derivados, sucedáneos e imitadores del  tabaco y se ajustó la infografía del IBOCA. Se continuó con el reporte del pronóstico del índice bogotano de calidad de aire y riesgo en salud (IBOCA) en conjunto con la SDA. Definición de los términos de referencia (SDA y SDS) y definición del proveedor para desarrollar la fase 2 del proyecto de estrategia comunicativa y pedagógica del IBOCA, participación en talleres y reuniones con el equipo de la empresa Búho para aporte de ideas en la estrategia del IBOCA.
Gestión de la salud pública: Con respecto a la vigilancia de Salud Ambiental de la línea de aire, ruido y radiación electromagnética, se encuestaron 3.757 entre menores de 14 años y adultos mayores de 60 años, 72 de ellas se incluyeron en el proceso de canalización o activación de ruta; adicionalmente se abordaron 476 personas en la atención de 205 quejas, siendo 66 por calidad del aire, 115 por olores ofensivos y 24 por espacios libres de humo de tabaco;  así como, el desarrollo de 97 operativos de control de los espacios libres de humo en establecimientos abiertos al público.
En la vigilancia por exposición a ruido se encuestaron 2.034 personas entre 11 a 64 años, siendo 102 casos incluidos en el proceso de canalización o activación de ruta; y 919 personas fueron abordadas en la atención de 328 quejas por ruido.
Para la vigilancia por radiación electromagnética se encuestaron 734 personas entre 18 a 55 años, siendo 18 casos incluidos en el proceso de canalización o activación de ruta; y 3 personas fueron abordadas en la atención de 1 queja por exposición a radiaciones electromagnéticas.
Para garantizar la calidad del dato y análisis de la información, se avanzó en el seguimiento del cumplimiento de la muestra, así como la validación de la información recolectada en campo de los meses de junio- octubre de 2024. Se realizó acompañamiento en campo en la implementación de las encuestas para mejorar el proceso.
En análisis del sistema de vigilancia se elaboraron los informes anuales 2023 en las temáticas de REM y aire. Se continuó con el análisis acumulativo de la temática de aire del periodo 2019-2023 para evidenciar la tendencia de los indicadores de la vigilancia y conclusiones del análisis de la muestra acumulada que permitan establecer oportunidades de mejora en la implementación de la misma. Se trabajó en el análisis acumulado del informe de la red monitoreo de calidad del aire y salud del periodo ene - sep 2024 y se entregó a la Secretaría Distrital de Ambiente para su publicación.
Con respecto a los indicadores, se publicaron en Saludata los indicadores en salud de radiación electromagnética y se enviaron observaciones frente la visualización de la información en la temática de aire y tabaco del periodo 2019-2023 y se avanzó en revisión y ajuste de tableros de visualización de LARREM según observaciones identificadas.
Se avanzó en la actualización de los protocolos, incluyendo la guía de la vigilancia asma- rinitis, instructivos y guías de validación de la línea ARREM, para su implementación en el año 2025.
En el curso virtual de contaminación del aire y efectos en la salud, se realizó actualización y ajuste de los módulos en el genially 1, 2, 3, 4 y 5, sus preguntas y la terminología y se enviaron las observaciones del curso virtual para ajustes por parte de CDEIS.
En investigaciones se está avanzando en el estudio de percepción de la comunidad por la actividad aeroportuaria, en el estudio de efectos a corto plazo de los contaminantes del aire sobre la mortalidad diaria, 2015-2019 en Bogotá D.C y en el estudio de exposición prenatal a contaminación del aire y peso de nacidos vivos a término de Bogotá en los años 2015 a 2022. Se está gestionando la publicación de los resultados del estudio por olores ofensivos en el sector de Gibraltar y por los hornos crematorios en el Distrito.
Articulación con ACCVSyE para socialización de los estudios de Gibraltar y hornos crematorios y los avances de análisis ambientales realizados por ellos. Además, se avanzó en las propuestas de análisis en Salud Ambiental. Se participó en la socialización de la estrategia de la red de salud ambiental.
En la vigilancia centinela, se realizaron los boletines de la semana epidemiológica (SE) 24 a la 46 del 2024 por zona (Sur, Suroccidente, Centro Oriente y Norte), se diligenció los indicadores a octubre del 2024. Se elaboraron las presentaciones de morbilidad respiratoria (salas ERA y evento 995) con PM2,5, temperatura y precipitación en Bogotá de la SE 26 a la 47 del 2024. Se realizó el informe del año 2023, se ajustó boletín de alertas periodo ene- feb y mar – abr del 2024 con la información validada de SDA, ítem divulgación de recomendaciones en salud y se avanzó en boletín del nivel de prevención de la zona rural de Bogotá – Mochuelo.</t>
  </si>
  <si>
    <t>En la implementación del Sistema de vigilancia de Salud ambiental de la línea de ARREM, para el componente salud, se evidencia que desde octubre no se presentaron mejoras en  la ejecución de la aplicación de encuestas, en las localidades de la subred suroccidente, debido a falta de talento humano. Lo anterior puede ocasionar que al final del año no se alcance a realizar la cantidad de encuestas mínimas establecidas para 2024 para esta Subred, lo cual se confirmará con el cierre de acciones al mes de diciembre. Para lo anterior se requirió en el mes de octubre un plan de mejoramiento a la Subred, el cual se encuentra en seguimiento.</t>
  </si>
  <si>
    <t>Mantener el 100% de la operación de la red de vigilancia y la gestión del riesgo en salud pública en Bogotá D.C.</t>
  </si>
  <si>
    <t>Detección, identificación y recolección sistemática de información de eventos de interés en salud pública.​
Fortalecimiento del sistema de alertas tempranas en los territorios.​
Gestión de la información (notificación oportuna - Monitoreo indicadores).​
Valoración y modificación del riesgo de los EISP en los territorios​
Intervenciones individuales y colectivas ante la ocurrencia de un EISP, brotes, atención de brotes de IAAS en IPS, alertas y situaciones de emergencia.​
Reconocimiento de las distintas formas de organizaciones comunitarias y sus expresiones en los territorios​
Identificación y notificación de aquellas situaciones problemáticas ambientales sociales y de salud que impacten la calidad de vida de las personas en los territorios del Distrito Capital.​
Fortalecimiento de la Red de Unidades comunitarias que hacen par de la ReVCom (Red de vigilancia epidemiológica comunitaria).​
Acompañamiento permanente a las 4 subredes de salud mediante asesoría técnica y monitoreo de la gestión, permitiendo el fortalecimiento del flujo de información mediante el mejoramiento de la calidad y oportunidad de la información.​
Consolidación del proceso de gestión de información intersectorial (Secretarías Distrital de Educación y el Observatorio de Drogas de Colombia) para los subsistemas de vigilancia en salud pública de eventos prioritarios en salud mental.​
Fortalecimiento de la Búsqueda Activa Institucional (BAI), y capacidades frente a los protocolos de los eventos prevenibles por vacuna con su red de IPS públicas y privada, incluyendo el laboratorio​
Fortalecimiento de capacidades con los laboratorios públicos y privados en el procesamiento y adherencia a protocolos del INS para los eventos prevenibles por vacuna.​
Fortalecimiento en la implementación del Sistema de Vigilancia Alimentario y Nutricional-SISVAN, mediante el desarrollo de asistencias técnicas  al 100% de la red de notificación, en donde se realiza seguimiento a la calidad, oportunidad y veracidad de los datos reportados, concordancia entre la notificación del evento 113 y los casos de desnutrición identificados en las bases poblacionales de SISVAN, mejoramiento continuo en la adquisición de equipos antropométricos de acuerdo con lo establecido en la resolución 2465 de 2016 para la adecuada toma de los datos (peso y talla/longitud). Desarrollo oportuno de unidades de análisis de eventos de interés en salud pública relacionados con la misionalidad del subsistema y participación en espacios de análisis para socializar el comportamiento de los eventos a cargo del subsistema.</t>
  </si>
  <si>
    <t>Implementar sistemas de información interoperables que permitan la identificación oportuna de los eventos.​
Fortalecer el talento humano del sistema frente a cobertura y capacitación, como estrategia de avance en calidad y oportunidad de la información e intervención desde cada uno de los subsistemas.​
Fortalecer en conjunto con Provisión de Servicios y Aseguramiento capacitaciones conjuntas y estrategias de seguimiento con UPGD y EAPB, que les permita entender la importancia de una notificación oportuna, veraz y con calidad para los eventos transmisibles.​
No se dispone de un aplicativo para el SISVAN que permita realizar la captura de información con parametros de calidad y oportunidad, lo que resulta en alta demanda de tiempo y de recurso humano para la consolidación y depuración de bases de datos, pérdida de información por baja calidad en los reportes de las UPGD y por insuficiente tiempo para consolidar el 100% de los datos suministrados por las UPGD, baja oportunidad en la disponibilidad de información y baja confiabilidad en el reporte de variables como lactancia materna exclusiva en menores de 6 meses, perímetro del brazo en niños de 6 a 59 meses y FUM en mujeres gestantes.</t>
  </si>
  <si>
    <t>Mantener el 100% de la acreditación del Laboratorio de Salud Pública como referente técnico a nivel distrital y nacional junto con la operación del laboratorio de alta contención biológica BSL3.</t>
  </si>
  <si>
    <t xml:space="preserve">100% (47)  </t>
  </si>
  <si>
    <t>Se amplia y mantiene el alcance de la Acreditación para 47 ensayos bajo los requisitos de la norma ISO-NTC/IEC 17025:2017 otorgada por el Organismo Nacional de Acreditación de Colombia - ONAC a la Secretaría Distrital de Salud de Bogotá D.C.-Dirección de Epidemiología, Análisis y Gestión de Políticas de Salud Colectiva-Laboratorio de Salud Pública, mediante el certificado 16-LAB-005 con Fecha de vencimiento 2029-09-29.</t>
  </si>
  <si>
    <t xml:space="preserve"> Movilidad segura e inclusiva</t>
  </si>
  <si>
    <t>Implementación de intervenciones colectivas que promuevan conductas de cuidado priorizando la movilidad segura y saludable. Bogota D.C.</t>
  </si>
  <si>
    <t>Implementar 100% de acciones del plan distrital de seguridad vial a cargo del sector salud para la promoción de comportamientos de cuidado reducción del riesgo de perder vidas y sufrir lesiones graves en las vías, incluyendo lo relacionado con la movilidad activa y sostenible.</t>
  </si>
  <si>
    <t>Se han abordo 21.064 personas con acciones pedagógicas de educación en salud sectoriales e intersectoriales.
Las Jornadas “Rumbea con Bien Estar” intervienen 17.067 personas en las diferentes zonas de rumba priorizadas en el Distrito, a través de acciones pedagógicas de educación en salud pública que permiten la intervención de prevención del consumo nocivo de alcohol y otras SPA, promoción de la seguridad vial, el bienestar emocional, la cultura del cuidado y la prevención de conductas violentas asociadas.
Los equipos de Cuidado Colectivo para el Bienestar, abordan 894 personas con acciones de promoción para la seguridad vial en el entorno cuidador comunitario.
Los equipos de gestores territoriales de la salud, realizan intervención con 3.103 personas con acciones de educación para la salud orientadas a la prevención del uso de alcohol, promoción de las conductas del cuidado y la seguridad vial, en las zonas priorizadas del Distrito.</t>
  </si>
  <si>
    <t>Bogotá, un territorio de paz y reconciliación en donde todos puedan volver a empezar</t>
  </si>
  <si>
    <t>Implementación de procesos de atención psicosocial en las diferentes modalidades para la población víctima de conflicto armado. Bogota D.C.</t>
  </si>
  <si>
    <t>Garantizar el acceso a 17.280 personas víctimas del conflicto armado, a las medidas de rehabilitación establecida en la Ley 1448 de 2011, a través del desarrollo del componente de atención psicosocial del PAPSIVI y de sus estrategias diferenciales.</t>
  </si>
  <si>
    <t>La Secretaría Distrital de Salud y la Subred Integrada de Servicios de Salud inician el proceso de adecuación institucional en cada una de las entidades, para poder formalizar en Contrato Interadministrativo. El día 20 de noviembre se da inicio al Contrato Interadministrativo 7020506 del 2024 suscrito entre el Fondo Financiero Distrital de Salud y la Subred Integrada de Servicios de Salud, por 5 meses cuyo objeto contractual es Contratar acciones para la implementación de la medida de rehabilitación establecida en la Ley 1448 de 2011 a través del desarrollo del componente de atención psicosocial del PAPSIVI y de las estrategias diferenciales para personas víctimas del conflicto armado residentes en el Distrito Capital.
El equipo de trabajo se amplía y fortalece técnicamente para brindar mayor atención y capacidad al trabajo en las modalidades de atención, del mismo modo se logra generar importantes procesos de articulación interinstitucional que comprenden el SNARIV - Sistema Nacional de Atención y Reparación Integral a las Víctimas.
Incorporación de gestores, así como perfiles con pertenencia étnica (gitana, afrodescendiente y palenquera) población víctima del conflicto armado, en los equipos interdisciplinarios, generando una mayor cercanía y empatía con las organizaciones en territorio.</t>
  </si>
  <si>
    <t>Demoras administrativas por parte de la Subred Integrada de Servicios de Salud en la contratación del Talento Humano, lo que afecta sustancialmente en la ejecución y cumplimiento de las metas previstas.
Entre tanto se surtió el Contrato Interadministrativo entre el Fondo Financiero Distrital de Salud y la Subred Integrada de Servicios de Salud Suroccidente, el proceso de atención psicosocial estuvo detenido por 1 (un) mes lo cual generó reprocesos, acción con daño y dificultades con la población VCA dado que, no se contaba con talento humano que avanzara en la continuidad de los procesos de atención psicosocial que se habían abierto a inicios del mes de octubre.</t>
  </si>
  <si>
    <t>Mejoramiento del Sistema de Emergencias Médicas de Bogotá D.C en el nuevo Modelo de atención en salud más Bien-estar.</t>
  </si>
  <si>
    <t>Mantener la respuesta en el 100% del Centro Regulador de Urgencias ante la gestión a los incidentes relacionados con las urgencias emergencias y desastres en salud en Bogotá D.C.</t>
  </si>
  <si>
    <t xml:space="preserve">"Datos acumulados julio – noviembre
INCIDENTES PROGRAMA DE ATENCIÓN PREHOSPITALARIA  (Datos acumulados Julio a noviembre – mes vencido)
Incidentes que ingresaron:274.870
Prioridad crítica:37.646
Prioridad alta: 186.928
Prioridad media: 42.539
Prioridad baja:7.757
Incidentes gestionados mediante asesoría telefónica:213.666
Despachos de ambulancia:63.660
Gestiones realizadas despacho de ambulancia y asesoría telefónica:277.326
Despachos vehículos Salud Mental: 5.532
Total gestiones realizadas en la atención de los incidentes:282.858
Total Gestiones Despachos y Atenciones:51.652
Atenciones:27.844
Traslados de pacientes: 22.860
Valoraciones sin traslado por vehículos de emergencias:4.984
Despachos fallidos:23.808
PROGRAMA DE SALUD MENTAL (Datos acumulados Julio a noviembre – mes vencido)
Solicitudes recepcionadas: 39.209
Solicitudes gestionadas: 39.209
Atenciones telefónicas exclusivas :26.172
Despachos de vehículos de emergencias: 9.809
Asignaciones realizadas a los equipos domiciliarios en SM: 5.352
Total gestiones realizadas a los incidentes de salud mental:41.332
Total pacientes atendidos por los vehículos de salud mental:2.745
Mujeres:1.284
Hombres:723
Acumulado Julio – diciembre (SEM)
Vehículos habilitados en el Registro Especial de Prestadores (REPS). (Medición en Mediana): 905
PUBLICAS. (Medición en Mediana)                  171 
PRIVADAS. (Medición en Mediana)                  734
Inactivación de vehículos  de emergencia del REPS del SEM. (Medición en Mediana)                     18
QR- Código asignado por el Centro Regulador de urgencias - Valoraciones. (Medición en Mediana)                  916
QR-  vehículos de emergencia pública (Medición en Mediana)                  849
QR-  vehículos de emergencia privada (Medición en Mediana)                    65
QR- Código asignado por el Centro Regulador de urgencias - Traslados (Medición en Promedio)               3.820
QR-  vehículos de emergencia pública (Medición en Promedio)              3.433
QR-  vehículos de emergencia privada (Medición en Promedio)                  434"
</t>
  </si>
  <si>
    <t>N/A</t>
  </si>
  <si>
    <t>Mantener la respuesta al 100% en la gestión del riesgo frente a emergencias y desastres y enfermedades emergentes y reemergentes a través del fortalecimiento de capacidades en lo relacionado con el conocimiento reducción y respuesta en el Distrito Capital en articulación con el Sistema Distrital y Nacional de Gestión del Riesgo de Desastres</t>
  </si>
  <si>
    <t>Datos acumulados julio a diciembre
TOTAL, CURSO PRIMER RESPONDIENTE: 5.671
1. Seguimiento cursos: 2.829
Primer Respondiente Básico Comunidad (Presencial): 2.192
Primer Respondiente  Virtual componente Teórico:            276
Primer Respondiente  Virtual componente Práctico:            63
Primer Respondiente en Emergencias y Desastres:           133
Primer Respondiente en Salud Mental Comunidad:           105
Primer Respondiente en Salud Mental con Enfoque Diferencial:60
Seguimiento Formación y educación integrantes SEM:2.842
Curso Misión Médica presencial: 14
Curso Misión Médica virtual: 2.240
Curso Soporte Vital Básico: 55
• Jornada Primeros Auxilios Psicológicos
• Jornada Primeros Auxilios Psicológicos para situaciones de violencia contra la mujer .
• Jornada de Abordaje en Violencias y Primeros Auxilios psicológicos: 437
Foro Taller de Misión Médica:96
GESTIÓN CURSO DE PRIMER RESPONDIENTE 2.223
Mesas técnicas de articulación capacitaciones:27
Gestión de correos Primer Respondiente y otros:1.064
Gestión de correos Misión Médica:1.109
Respuesta a SDQS Capacitaciones: 23
TOTAL PLANES DE GESTIÓN DE RIESGO Y RESPUESTA DEL SECTOR SALUD INCLUYENDO EL COMPONENTE DE SALUD MENTAL: 198
• Plan de Gestión y Respuesta para Comunidades Indígenas en el Distrito Capital:1
• Plan de preparación y Respuesta de Incendio Forestales:2
• Plan de Preparación y Respuesta Frente a los Posibles Efectos en Salud Ante el Fenómeno del Niño 2024:3
• Estrategia Institucional de Respuesta:21
• Plan de gestión y respuesta desde el sector salud por racionamiento de agua en el distrito capital:114
• Plan de Gestión y Respuesta por Fenómeno de La Niña (Oleada Invernal):9
• Plan de Gestión y Respuesta Copa Mundial Femenina SUB-20 – 2024: 3
• Plan de Gestión y Respuesta para la Conmemoración Desfile del 20 de Julio:2
• Asistencia a las instancias de coordinación convocadas por el Sistema distrital de Gestión del Riesgo y Cambio Climático:37
• Plan de Gestión y Respuesta por incidentes con Materiales Peligrosos (MATPEL):1
• Plan de Gestión y Respuesta por Manifestaciones Sociales:3
• Plan Distrital de Preparación y Respuesta En Salud para la Temporada de Fin E Inicio De Año 2024-2025 en Bogotá D.C.:2
TOTAL COMITÉ OPERATIVO DE EMERGENCIA (COE) Y PUESTOS DE MANDO UNIFICADO (PMU) DE CONVOCATORIA INMEDIATA POR SITUACIONES EXCEPCIONALES: 86
• Número de Centro Operaciones de Emergencias (COE):4
• Número de Puestos de Mando Unificado (PMU):29
• Número de activaciones y seguimiento a incidentes en salud:53
TOTAL, ASESORÍA, PREPARACIÓN, ACOMPAÑAMIENTO Y EVALUACIÓN DE LA ELABORACIÓN E IMPLEMENTACIÓN DE LOS PLANES DE GESTIÓN DEL RIESGO DE DESASTRES EN EL CONTEXTO HOSPITALARIO (GRDCH) A LAS INSTITUCIONES PRESTADORAS DE SERVICIOS DE SALUD- IPS PÚBLICAS Y PRIVADAS DEL DISTRITO.CIONES Y SEGUIMIENTO A INCIDENTES EN SALUD: 41
• Mesa técnica mensual:4
• Subred Norte:3
• Subred Centro Oriente:2
• Subred Sur:4
• Clínica Montserrat:3
• Clínica Santo Tomás:5
• Organización Panamericana de la Salud – OPS: 2
• Fundación Hospital San Carlos:2
• Clínica Emanuel - Sede Santa Barbara:3
• Clínica Emanuel - Sede Cedros:1
• Clínica Emanuel - Sede Spring:1
• Clínica Emanuel - Sede Restrepo:1
• Clínica Retornar :4
• NP Medical IPS S.A.S: 1
• Clínica del Occidente:1
• Clínica Los Cobos: 2
• Grupo Colsubsidio: 2
TOTAL ACTIVIDADES RELACIONADAS CON LA GESTIÓN ADMINISTRATIVA Y SEGUIMIENTO A LA MISIÓN MÉDICA DE ACUERDO CON LA NORMATIVA VIGENTE: 172
• Emisión de actos administrativos y otros documentos relacionados con la Misión Médica:60
• Asistencias técnicas Misión Médica:18
• Reporte de infracciones e incidentes a la Misión Médica:25
• Seguimiento al uso del emblema de Misión Médica:63
• Sensibilización del uso del emblema de MM y protección al personal sanitario:6
TOTAL, SEGUIMIENTO DE LOS PLANES DE SALUD Y PRIMEROS AUXILIOS EN AGLOMERACIONES DE PÚBLICO DE ACUERDO CON LA NORMATIVIDAD DISTRITAL VIGENTE.377
*PMU en Eventos:199
PMU Previos:117
Comisiones de Futbol:23
Verificación de Condiciones:16
Comités SUGA:11
Asistencias técnicas Aglomeraciones de público:11
Para el total de los 199 eventos desarrollados y en los cuales la SGRED realizó el respectivo seguimiento y acompañamiento desde el sector salud, se totalizó un aforo global de 2.486.434 asistentes de acuerdo con la información suministrada en el PMU al final de cada aglomeración por el organizador o empresario a cargo del evento.
TOTAL, ACCIONES DE EVALUACIÓN Y SEGUIMIENTO A LOS EVENTOS DE AGLOMERACIÓN MASIVA DE PÚBLICO DESDE LAS COMPETENCIAS DE SALUD Y LO DISPUESTO EN LA NORMATIVIDAD VIGENTE:618
Conceptos Favorables:370
Conceptos NO Favorables:142
Concepto Favorable con Ajustes:106
TOTAL, ACCIONES DESFIBRILADOR EXTERNO AUTOMATICO - RESOLUCIÓN 668: 60
• Asistencias Técnicas: 27
• Respuesta a Solicitudes: 25
• Seguimiento a Reportes: 8</t>
  </si>
  <si>
    <t>Dar respuesta oportuna como mínimo al 90% de las alertas emergencias enfermedades emergentes y reemergentes notificadas con impacto en salud pública dentro de las primeras 24 horas.</t>
  </si>
  <si>
    <t>Corte al mes de diciembre 2024 el total de alertas, emergencias y enfermedades emergentes y reemergentes notificadas con impacto en salud pública tiene una respuesta oportuna en las primeras 24 horas, mayor al 90% (n=481).</t>
  </si>
  <si>
    <t xml:space="preserve">Fuente: Matrices de seguimiento a 31 de dcieimbre 2024 de los proyectos de inversión del FFDS avaladas y enviadas por los gerentes de proyectos. </t>
  </si>
  <si>
    <t>Fuente: Matrices de seguimiento proyectos de inversión del FFDS con corte a diciembre 2024
Nota. Los proyectos 8141-8143-8145-8147 de la subsecretaria de salud pública presenta información con un mes de rezago (información corte a noviembre 2024)</t>
  </si>
  <si>
    <t xml:space="preserve">NOTA: los proyectos 8141-8143-8145-8147 de la Subsecretaría de Salud Pública, la información reportada es a noviembre 2024,  lo anterior a que cuentan con información de las bases de datos con un mes de rezago.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</si>
</sst>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quot;$&quot;\ * #,##0.00_-;\-&quot;$&quot;\ * #,##0.00_-;_-&quot;$&quot;\ * &quot;-&quot;??_-;_-@_-"/>
    <numFmt numFmtId="165" formatCode="0.0%"/>
    <numFmt numFmtId="166" formatCode="_-&quot;$&quot;\ * #,##0_-;\-&quot;$&quot;\ * #,##0_-;_-&quot;$&quot;\ * &quot;-&quot;??_-;_-@_-"/>
    <numFmt numFmtId="167" formatCode="&quot;$&quot;\ #,##0"/>
    <numFmt numFmtId="168" formatCode="_-* #,##0_-;\-* #,##0_-;_-* &quot;-&quot;??_-;_-@_-"/>
    <numFmt numFmtId="169" formatCode="#,##0_ ;[Red]\-#,##0\ "/>
  </numFmts>
  <fonts count="25">
    <font>
      <sz val="11"/>
      <color theme="1"/>
      <name val="Calibri"/>
      <family val="2"/>
      <scheme val="minor"/>
    </font>
    <font>
      <sz val="11"/>
      <color theme="1"/>
      <name val="Calibri"/>
      <family val="2"/>
      <scheme val="minor"/>
    </font>
    <font>
      <sz val="20"/>
      <color theme="1"/>
      <name val="Arial"/>
      <family val="2"/>
    </font>
    <font>
      <sz val="12"/>
      <color theme="1"/>
      <name val="Arial"/>
      <family val="2"/>
    </font>
    <font>
      <sz val="10"/>
      <name val="Arial"/>
      <family val="2"/>
    </font>
    <font>
      <b/>
      <sz val="12"/>
      <color theme="1"/>
      <name val="Arial"/>
      <family val="2"/>
    </font>
    <font>
      <sz val="20"/>
      <color rgb="FF000000"/>
      <name val="Arial"/>
      <family val="2"/>
    </font>
    <font>
      <sz val="20"/>
      <name val="Arial"/>
      <family val="2"/>
    </font>
    <font>
      <b/>
      <sz val="9"/>
      <color indexed="81"/>
      <name val="Tahoma"/>
      <family val="2"/>
    </font>
    <font>
      <sz val="9"/>
      <color indexed="81"/>
      <name val="Tahoma"/>
      <family val="2"/>
    </font>
    <font>
      <sz val="10"/>
      <color rgb="FF000000"/>
      <name val="Arial"/>
      <family val="2"/>
    </font>
    <font>
      <sz val="12"/>
      <color theme="1"/>
      <name val="Arial"/>
      <family val="2"/>
    </font>
    <font>
      <sz val="9"/>
      <name val="Aptos Narrow"/>
      <family val="2"/>
    </font>
    <font>
      <sz val="12"/>
      <color rgb="FF000000"/>
      <name val="Arial"/>
      <family val="2"/>
    </font>
    <font>
      <sz val="11"/>
      <color theme="1"/>
      <name val="Arial"/>
      <family val="2"/>
    </font>
    <font>
      <sz val="10"/>
      <color rgb="FF000000"/>
      <name val="Arial"/>
    </font>
    <font>
      <sz val="10"/>
      <name val="Arial"/>
    </font>
    <font>
      <b/>
      <sz val="10"/>
      <color rgb="FF000000"/>
      <name val="Arial"/>
    </font>
    <font>
      <b/>
      <sz val="10"/>
      <name val="Arial"/>
    </font>
    <font>
      <b/>
      <sz val="10"/>
      <color theme="1"/>
      <name val="Arial"/>
    </font>
    <font>
      <b/>
      <sz val="10"/>
      <color theme="0"/>
      <name val="Arial"/>
    </font>
    <font>
      <sz val="10"/>
      <color theme="1"/>
      <name val="Arial"/>
    </font>
    <font>
      <b/>
      <sz val="10"/>
      <color theme="1"/>
      <name val="Arial"/>
      <family val="2"/>
    </font>
    <font>
      <sz val="10"/>
      <color theme="1"/>
      <name val="Arial"/>
      <family val="2"/>
    </font>
    <font>
      <sz val="11"/>
      <color rgb="FF000000"/>
      <name val="Arial"/>
      <family val="2"/>
      <charset val="1"/>
    </font>
  </fonts>
  <fills count="14">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8" tint="-0.499984740745262"/>
        <bgColor indexed="64"/>
      </patternFill>
    </fill>
    <fill>
      <patternFill patternType="solid">
        <fgColor theme="9" tint="0.59999389629810485"/>
        <bgColor indexed="64"/>
      </patternFill>
    </fill>
    <fill>
      <patternFill patternType="solid">
        <fgColor rgb="FF00B0F0"/>
        <bgColor indexed="64"/>
      </patternFill>
    </fill>
    <fill>
      <patternFill patternType="solid">
        <fgColor theme="5" tint="0.59999389629810485"/>
        <bgColor indexed="64"/>
      </patternFill>
    </fill>
    <fill>
      <patternFill patternType="solid">
        <fgColor theme="0"/>
        <bgColor rgb="FF000000"/>
      </patternFill>
    </fill>
    <fill>
      <patternFill patternType="solid">
        <fgColor rgb="FFFFFFFF"/>
        <bgColor rgb="FF000000"/>
      </patternFill>
    </fill>
    <fill>
      <patternFill patternType="solid">
        <fgColor rgb="FFFCA192"/>
        <bgColor indexed="64"/>
      </patternFill>
    </fill>
    <fill>
      <patternFill patternType="solid">
        <fgColor rgb="FFFFFFFF"/>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4D93D9"/>
      </left>
      <right style="thin">
        <color rgb="FF4D93D9"/>
      </right>
      <top style="thin">
        <color rgb="FF4D93D9"/>
      </top>
      <bottom style="thin">
        <color rgb="FF4D93D9"/>
      </bottom>
      <diagonal/>
    </border>
    <border>
      <left/>
      <right style="thin">
        <color rgb="FF4D93D9"/>
      </right>
      <top style="thin">
        <color rgb="FF4D93D9"/>
      </top>
      <bottom style="thin">
        <color rgb="FF4D93D9"/>
      </bottom>
      <diagonal/>
    </border>
    <border>
      <left style="thin">
        <color rgb="FF4D93D9"/>
      </left>
      <right style="thin">
        <color rgb="FF4D93D9"/>
      </right>
      <top/>
      <bottom style="thin">
        <color rgb="FF4D93D9"/>
      </bottom>
      <diagonal/>
    </border>
    <border>
      <left/>
      <right style="thin">
        <color rgb="FF4D93D9"/>
      </right>
      <top/>
      <bottom style="thin">
        <color rgb="FF4D93D9"/>
      </bottom>
      <diagonal/>
    </border>
    <border>
      <left style="thin">
        <color rgb="FFA6C9EC"/>
      </left>
      <right style="thin">
        <color rgb="FFA6C9EC"/>
      </right>
      <top style="thin">
        <color rgb="FFA6C9EC"/>
      </top>
      <bottom style="thin">
        <color rgb="FFA6C9EC"/>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0" fontId="4" fillId="0" borderId="0"/>
  </cellStyleXfs>
  <cellXfs count="168">
    <xf numFmtId="0" fontId="0" fillId="0" borderId="0" xfId="0"/>
    <xf numFmtId="0" fontId="2" fillId="0" borderId="0" xfId="0" applyFont="1"/>
    <xf numFmtId="0" fontId="2" fillId="2" borderId="0" xfId="0" applyFont="1" applyFill="1"/>
    <xf numFmtId="0" fontId="2" fillId="0" borderId="0" xfId="0" applyFont="1" applyAlignment="1">
      <alignment horizontal="justify" vertical="center"/>
    </xf>
    <xf numFmtId="0" fontId="3" fillId="0" borderId="0" xfId="0" applyFont="1"/>
    <xf numFmtId="0" fontId="3"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2" fillId="0" borderId="0" xfId="0" applyFont="1" applyAlignment="1">
      <alignment horizontal="center" vertical="center" wrapText="1"/>
    </xf>
    <xf numFmtId="0" fontId="2" fillId="2" borderId="0" xfId="0" applyFont="1" applyFill="1" applyAlignment="1">
      <alignment horizontal="center" vertical="center"/>
    </xf>
    <xf numFmtId="49" fontId="7" fillId="2" borderId="0" xfId="6" applyNumberFormat="1" applyFont="1" applyFill="1" applyAlignment="1">
      <alignment horizontal="center" vertical="center" wrapText="1"/>
    </xf>
    <xf numFmtId="0" fontId="2" fillId="2" borderId="0" xfId="0" applyFont="1" applyFill="1" applyAlignment="1">
      <alignment horizontal="center" vertical="center" wrapText="1"/>
    </xf>
    <xf numFmtId="0" fontId="6" fillId="2" borderId="0" xfId="0" applyFont="1" applyFill="1" applyAlignment="1">
      <alignment horizontal="justify" vertical="center" wrapText="1"/>
    </xf>
    <xf numFmtId="0" fontId="3" fillId="2" borderId="0" xfId="0" applyFont="1" applyFill="1"/>
    <xf numFmtId="43" fontId="2" fillId="0" borderId="0" xfId="1" applyFont="1" applyBorder="1" applyAlignment="1">
      <alignment horizontal="center" vertical="center" wrapText="1"/>
    </xf>
    <xf numFmtId="49" fontId="2" fillId="0" borderId="0" xfId="1" applyNumberFormat="1" applyFont="1" applyBorder="1" applyAlignment="1">
      <alignment horizontal="center" vertical="center" wrapText="1"/>
    </xf>
    <xf numFmtId="0" fontId="3" fillId="0" borderId="0" xfId="0" applyFont="1" applyAlignment="1">
      <alignment horizontal="justify" vertical="center"/>
    </xf>
    <xf numFmtId="43" fontId="3" fillId="0" borderId="0" xfId="1" applyFont="1"/>
    <xf numFmtId="0" fontId="3" fillId="0" borderId="0" xfId="0" applyFont="1" applyAlignment="1">
      <alignment wrapText="1"/>
    </xf>
    <xf numFmtId="10" fontId="3" fillId="0" borderId="0" xfId="0" applyNumberFormat="1" applyFont="1"/>
    <xf numFmtId="10" fontId="3" fillId="0" borderId="0" xfId="4" applyNumberFormat="1" applyFont="1"/>
    <xf numFmtId="0" fontId="5" fillId="0" borderId="0" xfId="0" applyFont="1" applyAlignment="1">
      <alignment horizontal="justify" vertical="center"/>
    </xf>
    <xf numFmtId="0" fontId="2" fillId="0" borderId="0" xfId="0" applyFont="1" applyAlignment="1">
      <alignment horizontal="left"/>
    </xf>
    <xf numFmtId="0" fontId="2" fillId="0" borderId="0" xfId="0" applyFont="1" applyAlignment="1">
      <alignment horizontal="left" vertical="center" wrapText="1"/>
    </xf>
    <xf numFmtId="0" fontId="3" fillId="0" borderId="0" xfId="0" applyFont="1" applyAlignment="1">
      <alignment horizontal="left"/>
    </xf>
    <xf numFmtId="0" fontId="10" fillId="11" borderId="1" xfId="0" applyFont="1" applyFill="1" applyBorder="1" applyAlignment="1">
      <alignment wrapText="1"/>
    </xf>
    <xf numFmtId="0" fontId="10" fillId="11" borderId="1" xfId="0" applyFont="1" applyFill="1" applyBorder="1"/>
    <xf numFmtId="0" fontId="3" fillId="0" borderId="1" xfId="0" applyFont="1" applyBorder="1"/>
    <xf numFmtId="0" fontId="10" fillId="0" borderId="1" xfId="0" applyFont="1" applyBorder="1" applyAlignment="1">
      <alignment wrapText="1"/>
    </xf>
    <xf numFmtId="0" fontId="10" fillId="0" borderId="1" xfId="0" applyFont="1" applyBorder="1"/>
    <xf numFmtId="0" fontId="4" fillId="11" borderId="1" xfId="0" applyFont="1" applyFill="1" applyBorder="1" applyAlignment="1">
      <alignment wrapText="1"/>
    </xf>
    <xf numFmtId="0" fontId="3" fillId="2" borderId="1" xfId="0" applyFont="1" applyFill="1" applyBorder="1"/>
    <xf numFmtId="0" fontId="11" fillId="0" borderId="0" xfId="0" applyFont="1" applyAlignment="1">
      <alignment horizontal="center" vertical="center"/>
    </xf>
    <xf numFmtId="0" fontId="11" fillId="0" borderId="0" xfId="0" applyFont="1"/>
    <xf numFmtId="0" fontId="12" fillId="11" borderId="3" xfId="0" applyFont="1" applyFill="1" applyBorder="1" applyAlignment="1">
      <alignment vertical="center" wrapText="1"/>
    </xf>
    <xf numFmtId="0" fontId="12" fillId="11" borderId="5" xfId="0" applyFont="1" applyFill="1" applyBorder="1" applyAlignment="1">
      <alignment vertical="center" wrapText="1"/>
    </xf>
    <xf numFmtId="0" fontId="3" fillId="0" borderId="1" xfId="0" applyFont="1" applyBorder="1" applyAlignment="1">
      <alignment vertical="center"/>
    </xf>
    <xf numFmtId="0" fontId="13" fillId="0" borderId="7" xfId="0" applyFont="1" applyBorder="1" applyAlignment="1">
      <alignment wrapText="1"/>
    </xf>
    <xf numFmtId="0" fontId="13" fillId="0" borderId="9" xfId="0" applyFont="1" applyBorder="1" applyAlignment="1">
      <alignment wrapText="1"/>
    </xf>
    <xf numFmtId="0" fontId="13" fillId="0" borderId="9" xfId="0" applyFont="1" applyBorder="1"/>
    <xf numFmtId="0" fontId="3" fillId="0" borderId="1" xfId="0" applyFont="1" applyBorder="1" applyAlignment="1">
      <alignment vertical="top" wrapText="1"/>
    </xf>
    <xf numFmtId="0" fontId="14" fillId="0" borderId="1" xfId="0" applyFont="1" applyBorder="1" applyAlignment="1">
      <alignment horizontal="left" vertical="center" wrapText="1"/>
    </xf>
    <xf numFmtId="0" fontId="3" fillId="0" borderId="0" xfId="0" applyFont="1" applyAlignment="1">
      <alignment horizontal="center" vertical="center" wrapText="1"/>
    </xf>
    <xf numFmtId="0" fontId="15" fillId="11" borderId="1" xfId="0" applyFont="1" applyFill="1" applyBorder="1" applyAlignment="1">
      <alignment wrapText="1"/>
    </xf>
    <xf numFmtId="0" fontId="15" fillId="0" borderId="1" xfId="0" applyFont="1" applyBorder="1" applyAlignment="1">
      <alignment wrapText="1"/>
    </xf>
    <xf numFmtId="0" fontId="15" fillId="0" borderId="1" xfId="0" applyFont="1" applyBorder="1"/>
    <xf numFmtId="0" fontId="16" fillId="11" borderId="1" xfId="0" applyFont="1" applyFill="1" applyBorder="1" applyAlignment="1">
      <alignment wrapText="1"/>
    </xf>
    <xf numFmtId="0" fontId="18" fillId="3" borderId="1" xfId="0" applyFont="1" applyFill="1" applyBorder="1" applyAlignment="1">
      <alignment horizontal="center" vertical="center" wrapText="1"/>
    </xf>
    <xf numFmtId="49" fontId="18" fillId="4" borderId="1" xfId="5"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41" fontId="18" fillId="4" borderId="1" xfId="2" applyFont="1" applyFill="1" applyBorder="1" applyAlignment="1">
      <alignment horizontal="center" vertical="center" wrapText="1"/>
    </xf>
    <xf numFmtId="41" fontId="19" fillId="5" borderId="1" xfId="2" applyFont="1" applyFill="1" applyBorder="1" applyAlignment="1" applyProtection="1">
      <alignment horizontal="center" vertical="center" wrapText="1"/>
    </xf>
    <xf numFmtId="41" fontId="20" fillId="6" borderId="1" xfId="2" applyFont="1" applyFill="1" applyBorder="1" applyAlignment="1" applyProtection="1">
      <alignment horizontal="center" vertical="center" wrapText="1"/>
    </xf>
    <xf numFmtId="41" fontId="19" fillId="7" borderId="1" xfId="2" applyFont="1" applyFill="1" applyBorder="1" applyAlignment="1" applyProtection="1">
      <alignment horizontal="center" vertical="center" wrapText="1"/>
    </xf>
    <xf numFmtId="41" fontId="19" fillId="8" borderId="1" xfId="2" applyFont="1" applyFill="1" applyBorder="1" applyAlignment="1" applyProtection="1">
      <alignment horizontal="center" vertical="center" wrapText="1"/>
    </xf>
    <xf numFmtId="41" fontId="19" fillId="9" borderId="1" xfId="2" applyFont="1" applyFill="1" applyBorder="1" applyAlignment="1" applyProtection="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16" fillId="0" borderId="1" xfId="0" applyFont="1" applyBorder="1" applyAlignment="1">
      <alignment horizontal="center" vertical="center" wrapText="1"/>
    </xf>
    <xf numFmtId="0" fontId="21" fillId="0" borderId="1" xfId="0" applyFont="1" applyBorder="1" applyAlignment="1">
      <alignment horizontal="center" vertical="center"/>
    </xf>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xf>
    <xf numFmtId="0" fontId="21" fillId="0" borderId="1" xfId="0" applyFont="1" applyBorder="1" applyAlignment="1">
      <alignment horizontal="justify" vertical="center" wrapText="1"/>
    </xf>
    <xf numFmtId="9" fontId="16" fillId="0" borderId="1" xfId="4" applyFont="1" applyBorder="1" applyAlignment="1">
      <alignment horizontal="center" vertical="center"/>
    </xf>
    <xf numFmtId="165" fontId="16" fillId="0" borderId="1" xfId="4" applyNumberFormat="1" applyFont="1" applyBorder="1" applyAlignment="1">
      <alignment horizontal="center" vertical="center"/>
    </xf>
    <xf numFmtId="9" fontId="16" fillId="2" borderId="1" xfId="0" applyNumberFormat="1" applyFont="1" applyFill="1" applyBorder="1" applyAlignment="1">
      <alignment horizontal="center" vertical="center"/>
    </xf>
    <xf numFmtId="166" fontId="16" fillId="0" borderId="1" xfId="3" applyNumberFormat="1" applyFont="1" applyFill="1" applyBorder="1" applyAlignment="1">
      <alignment horizontal="right" vertical="center" wrapText="1"/>
    </xf>
    <xf numFmtId="165" fontId="16" fillId="0" borderId="1" xfId="4" applyNumberFormat="1" applyFont="1" applyFill="1" applyBorder="1" applyAlignment="1">
      <alignment horizontal="right" vertical="center" wrapText="1"/>
    </xf>
    <xf numFmtId="0" fontId="15" fillId="0" borderId="1" xfId="0" applyFont="1" applyBorder="1" applyAlignment="1">
      <alignmen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6" fillId="2" borderId="1" xfId="0" applyFont="1" applyFill="1" applyBorder="1" applyAlignment="1">
      <alignment horizontal="justify" vertical="center" wrapText="1"/>
    </xf>
    <xf numFmtId="10" fontId="21" fillId="0" borderId="1" xfId="4" applyNumberFormat="1"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169" fontId="16" fillId="0" borderId="1" xfId="0" applyNumberFormat="1" applyFont="1" applyBorder="1" applyAlignment="1">
      <alignment horizontal="right" vertical="center" wrapText="1"/>
    </xf>
    <xf numFmtId="9" fontId="16" fillId="2" borderId="1" xfId="4" applyFont="1" applyFill="1" applyBorder="1" applyAlignment="1">
      <alignment horizontal="center" vertical="center" wrapText="1"/>
    </xf>
    <xf numFmtId="0" fontId="16" fillId="2" borderId="1" xfId="0" applyFont="1" applyFill="1" applyBorder="1" applyAlignment="1">
      <alignment horizontal="justify" vertical="center" wrapText="1" readingOrder="1"/>
    </xf>
    <xf numFmtId="10" fontId="16" fillId="2" borderId="1" xfId="0" applyNumberFormat="1" applyFont="1" applyFill="1" applyBorder="1" applyAlignment="1">
      <alignment horizontal="center" vertical="center" wrapText="1"/>
    </xf>
    <xf numFmtId="10" fontId="21" fillId="2" borderId="1" xfId="4" applyNumberFormat="1" applyFont="1" applyFill="1" applyBorder="1" applyAlignment="1">
      <alignment horizontal="center" vertical="center" wrapText="1"/>
    </xf>
    <xf numFmtId="165" fontId="16" fillId="2" borderId="1" xfId="0" applyNumberFormat="1" applyFont="1" applyFill="1" applyBorder="1" applyAlignment="1">
      <alignment horizontal="center" vertical="center" wrapText="1"/>
    </xf>
    <xf numFmtId="168" fontId="16" fillId="2" borderId="1" xfId="1" applyNumberFormat="1" applyFont="1" applyFill="1" applyBorder="1" applyAlignment="1">
      <alignment horizontal="center" vertical="center" wrapText="1"/>
    </xf>
    <xf numFmtId="3" fontId="21" fillId="0" borderId="1" xfId="0" applyNumberFormat="1" applyFont="1" applyBorder="1" applyAlignment="1">
      <alignment horizontal="center" vertical="center" wrapText="1"/>
    </xf>
    <xf numFmtId="168" fontId="21" fillId="2" borderId="1" xfId="1" applyNumberFormat="1" applyFont="1" applyFill="1" applyBorder="1" applyAlignment="1">
      <alignment horizontal="center" vertical="center" wrapText="1"/>
    </xf>
    <xf numFmtId="165" fontId="21" fillId="2" borderId="1" xfId="4" applyNumberFormat="1" applyFont="1" applyFill="1" applyBorder="1" applyAlignment="1">
      <alignment horizontal="center" vertical="center" wrapText="1"/>
    </xf>
    <xf numFmtId="165" fontId="21" fillId="2" borderId="1" xfId="0" applyNumberFormat="1" applyFont="1" applyFill="1" applyBorder="1" applyAlignment="1">
      <alignment horizontal="center" vertical="center" wrapText="1"/>
    </xf>
    <xf numFmtId="9" fontId="21" fillId="2" borderId="1" xfId="4" applyFont="1" applyFill="1" applyBorder="1" applyAlignment="1">
      <alignment horizontal="center" vertical="center" wrapText="1"/>
    </xf>
    <xf numFmtId="49" fontId="16" fillId="2" borderId="1" xfId="6" applyNumberFormat="1" applyFont="1" applyFill="1" applyBorder="1" applyAlignment="1">
      <alignment horizontal="left" vertical="center" wrapText="1"/>
    </xf>
    <xf numFmtId="0" fontId="16" fillId="0" borderId="1" xfId="0" applyFont="1" applyBorder="1" applyAlignment="1">
      <alignment horizontal="justify" vertical="center" wrapText="1"/>
    </xf>
    <xf numFmtId="10" fontId="16" fillId="2" borderId="1" xfId="0" applyNumberFormat="1" applyFont="1" applyFill="1" applyBorder="1" applyAlignment="1">
      <alignment horizontal="center" vertical="center"/>
    </xf>
    <xf numFmtId="169" fontId="16" fillId="11" borderId="1" xfId="0" applyNumberFormat="1" applyFont="1" applyFill="1" applyBorder="1" applyAlignment="1">
      <alignment horizontal="right" vertical="center" wrapText="1"/>
    </xf>
    <xf numFmtId="0" fontId="21" fillId="0" borderId="1" xfId="0" applyFont="1" applyBorder="1" applyAlignment="1">
      <alignment vertical="center" wrapText="1"/>
    </xf>
    <xf numFmtId="9" fontId="16" fillId="0" borderId="1" xfId="0" applyNumberFormat="1" applyFont="1" applyBorder="1" applyAlignment="1">
      <alignment horizontal="center" vertical="center"/>
    </xf>
    <xf numFmtId="0" fontId="16" fillId="0" borderId="1" xfId="0" applyFont="1" applyBorder="1" applyAlignment="1" applyProtection="1">
      <alignment vertical="center" wrapText="1"/>
      <protection locked="0"/>
    </xf>
    <xf numFmtId="0" fontId="16" fillId="0" borderId="1" xfId="0" applyFont="1" applyBorder="1" applyAlignment="1" applyProtection="1">
      <alignment horizontal="center" vertical="center" wrapText="1"/>
      <protection locked="0"/>
    </xf>
    <xf numFmtId="0" fontId="16" fillId="0" borderId="1" xfId="0" applyFont="1" applyBorder="1" applyAlignment="1" applyProtection="1">
      <alignment horizontal="left" vertical="center" wrapText="1"/>
      <protection locked="0"/>
    </xf>
    <xf numFmtId="0" fontId="16" fillId="2" borderId="1" xfId="0" applyFont="1" applyFill="1" applyBorder="1" applyAlignment="1" applyProtection="1">
      <alignment horizontal="left" vertical="center" wrapText="1"/>
      <protection locked="0"/>
    </xf>
    <xf numFmtId="0" fontId="21" fillId="2" borderId="1" xfId="0" applyFont="1" applyFill="1" applyBorder="1" applyAlignment="1">
      <alignment horizontal="justify" vertical="center" wrapText="1"/>
    </xf>
    <xf numFmtId="43" fontId="21" fillId="0" borderId="1" xfId="1" applyFont="1" applyFill="1" applyBorder="1" applyAlignment="1">
      <alignment horizontal="center" vertical="center" wrapText="1"/>
    </xf>
    <xf numFmtId="169" fontId="16" fillId="0" borderId="1" xfId="0" applyNumberFormat="1" applyFont="1" applyBorder="1" applyAlignment="1">
      <alignment horizontal="center" vertical="center" wrapText="1"/>
    </xf>
    <xf numFmtId="0" fontId="16" fillId="2" borderId="1" xfId="0" applyFont="1" applyFill="1" applyBorder="1" applyAlignment="1" applyProtection="1">
      <alignment horizontal="center" vertical="center" wrapText="1"/>
      <protection locked="0"/>
    </xf>
    <xf numFmtId="0" fontId="16" fillId="0" borderId="1" xfId="0" applyFont="1" applyBorder="1" applyAlignment="1" applyProtection="1">
      <alignment horizontal="justify" vertical="center" wrapText="1"/>
      <protection locked="0"/>
    </xf>
    <xf numFmtId="10" fontId="21" fillId="2" borderId="1" xfId="0" applyNumberFormat="1" applyFont="1" applyFill="1" applyBorder="1" applyAlignment="1">
      <alignment horizontal="center" vertical="center" readingOrder="1"/>
    </xf>
    <xf numFmtId="10" fontId="16" fillId="2" borderId="1" xfId="0" applyNumberFormat="1" applyFont="1" applyFill="1" applyBorder="1" applyAlignment="1">
      <alignment horizontal="center" vertical="center" readingOrder="1"/>
    </xf>
    <xf numFmtId="0" fontId="15" fillId="0" borderId="8" xfId="0" applyFont="1" applyBorder="1" applyAlignment="1">
      <alignment wrapText="1"/>
    </xf>
    <xf numFmtId="9" fontId="21" fillId="2" borderId="1" xfId="0" applyNumberFormat="1" applyFont="1" applyFill="1" applyBorder="1" applyAlignment="1">
      <alignment horizontal="center" vertical="center"/>
    </xf>
    <xf numFmtId="0" fontId="15" fillId="0" borderId="8" xfId="0" applyFont="1" applyBorder="1"/>
    <xf numFmtId="10" fontId="16" fillId="0" borderId="1" xfId="0" applyNumberFormat="1" applyFont="1" applyBorder="1" applyAlignment="1">
      <alignment horizontal="center" vertical="center" readingOrder="1"/>
    </xf>
    <xf numFmtId="0" fontId="16" fillId="2" borderId="1" xfId="0" applyFont="1" applyFill="1" applyBorder="1" applyAlignment="1" applyProtection="1">
      <alignment horizontal="justify" vertical="center" wrapText="1"/>
      <protection locked="0"/>
    </xf>
    <xf numFmtId="0" fontId="16" fillId="0" borderId="1" xfId="5" applyFont="1" applyBorder="1" applyAlignment="1">
      <alignment horizontal="left" vertical="center" wrapText="1"/>
    </xf>
    <xf numFmtId="0" fontId="16" fillId="0" borderId="1" xfId="5" applyFont="1" applyBorder="1" applyAlignment="1">
      <alignment horizontal="center" vertical="center" wrapText="1"/>
    </xf>
    <xf numFmtId="49" fontId="16" fillId="2" borderId="1" xfId="0" applyNumberFormat="1" applyFont="1" applyFill="1" applyBorder="1" applyAlignment="1">
      <alignment horizontal="justify" vertical="center" wrapText="1"/>
    </xf>
    <xf numFmtId="0" fontId="16" fillId="0" borderId="1" xfId="0" applyFont="1" applyBorder="1" applyAlignment="1">
      <alignment horizontal="center" vertical="center"/>
    </xf>
    <xf numFmtId="9" fontId="16" fillId="0" borderId="1" xfId="4" applyFont="1" applyFill="1" applyBorder="1" applyAlignment="1">
      <alignment horizontal="center" vertical="center" wrapText="1"/>
    </xf>
    <xf numFmtId="0" fontId="16" fillId="2" borderId="1" xfId="0" applyFont="1" applyFill="1" applyBorder="1" applyAlignment="1">
      <alignment horizontal="right" vertical="center"/>
    </xf>
    <xf numFmtId="0" fontId="21" fillId="0" borderId="1" xfId="0" applyFont="1" applyBorder="1"/>
    <xf numFmtId="0" fontId="16" fillId="2" borderId="1" xfId="5" quotePrefix="1" applyFont="1" applyFill="1" applyBorder="1" applyAlignment="1">
      <alignment horizontal="center" vertical="center" wrapText="1"/>
    </xf>
    <xf numFmtId="0" fontId="15" fillId="2"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21" fillId="2" borderId="1" xfId="0" applyFont="1" applyFill="1" applyBorder="1" applyAlignment="1">
      <alignment horizontal="center" vertical="center" wrapText="1"/>
    </xf>
    <xf numFmtId="9" fontId="21" fillId="0" borderId="1" xfId="4" applyFont="1" applyFill="1" applyBorder="1" applyAlignment="1">
      <alignment horizontal="center" vertical="center" wrapText="1"/>
    </xf>
    <xf numFmtId="0" fontId="21" fillId="0" borderId="1" xfId="0" applyFont="1" applyBorder="1" applyAlignment="1">
      <alignment wrapText="1"/>
    </xf>
    <xf numFmtId="9" fontId="16" fillId="2" borderId="1" xfId="4" applyFont="1" applyFill="1" applyBorder="1" applyAlignment="1">
      <alignment horizontal="center" vertical="center"/>
    </xf>
    <xf numFmtId="0" fontId="16" fillId="0" borderId="1" xfId="0" applyFont="1" applyBorder="1" applyAlignment="1">
      <alignment horizontal="left" vertical="center" wrapText="1"/>
    </xf>
    <xf numFmtId="9" fontId="16" fillId="0" borderId="1" xfId="0" applyNumberFormat="1" applyFont="1" applyBorder="1" applyAlignment="1">
      <alignment horizontal="center" vertical="center" wrapText="1"/>
    </xf>
    <xf numFmtId="0" fontId="16" fillId="0" borderId="1" xfId="0" applyFont="1" applyBorder="1" applyAlignment="1">
      <alignment horizontal="left" vertical="top" wrapText="1"/>
    </xf>
    <xf numFmtId="0" fontId="16" fillId="2" borderId="1" xfId="0" applyFont="1" applyFill="1" applyBorder="1" applyAlignment="1">
      <alignment horizontal="left" vertical="top" wrapText="1"/>
    </xf>
    <xf numFmtId="0" fontId="15" fillId="0" borderId="2" xfId="0" applyFont="1" applyBorder="1" applyAlignment="1">
      <alignment wrapText="1"/>
    </xf>
    <xf numFmtId="0" fontId="16" fillId="11" borderId="1" xfId="0" applyFont="1" applyFill="1" applyBorder="1" applyAlignment="1">
      <alignment horizontal="center" vertical="center" wrapText="1"/>
    </xf>
    <xf numFmtId="4" fontId="21" fillId="0" borderId="1" xfId="0" applyNumberFormat="1" applyFont="1" applyBorder="1" applyAlignment="1">
      <alignment horizontal="center" vertical="center" wrapText="1"/>
    </xf>
    <xf numFmtId="164" fontId="16" fillId="0" borderId="1" xfId="3" applyFont="1" applyFill="1" applyBorder="1" applyAlignment="1">
      <alignment horizontal="right" vertical="center" wrapText="1"/>
    </xf>
    <xf numFmtId="49" fontId="16" fillId="2" borderId="1" xfId="0" applyNumberFormat="1" applyFont="1" applyFill="1" applyBorder="1" applyAlignment="1">
      <alignment horizontal="center" vertical="center" wrapText="1"/>
    </xf>
    <xf numFmtId="0" fontId="15" fillId="2" borderId="1" xfId="0" applyFont="1" applyFill="1" applyBorder="1" applyAlignment="1">
      <alignment horizontal="left" vertical="center" wrapText="1"/>
    </xf>
    <xf numFmtId="0" fontId="16" fillId="11" borderId="1" xfId="0" applyFont="1" applyFill="1" applyBorder="1" applyAlignment="1">
      <alignment horizontal="justify" vertical="center" wrapText="1"/>
    </xf>
    <xf numFmtId="0" fontId="15" fillId="11" borderId="2" xfId="0" applyFont="1" applyFill="1" applyBorder="1" applyAlignment="1">
      <alignment wrapText="1"/>
    </xf>
    <xf numFmtId="0" fontId="16" fillId="10" borderId="1" xfId="0" applyFont="1" applyFill="1" applyBorder="1" applyAlignment="1">
      <alignment horizontal="left" vertical="center" wrapText="1"/>
    </xf>
    <xf numFmtId="165" fontId="21" fillId="0" borderId="1" xfId="4" applyNumberFormat="1" applyFont="1" applyFill="1" applyBorder="1" applyAlignment="1">
      <alignment horizontal="center" vertical="center" wrapText="1"/>
    </xf>
    <xf numFmtId="49" fontId="16" fillId="2" borderId="1" xfId="5" applyNumberFormat="1" applyFont="1" applyFill="1" applyBorder="1" applyAlignment="1">
      <alignment horizontal="left" vertical="center" wrapText="1"/>
    </xf>
    <xf numFmtId="49" fontId="16" fillId="2" borderId="1" xfId="5" applyNumberFormat="1" applyFont="1" applyFill="1" applyBorder="1" applyAlignment="1">
      <alignment horizontal="justify" vertical="center" wrapText="1"/>
    </xf>
    <xf numFmtId="9" fontId="16" fillId="10" borderId="1" xfId="2" applyNumberFormat="1" applyFont="1" applyFill="1" applyBorder="1" applyAlignment="1" applyProtection="1">
      <alignment horizontal="center" vertical="center" wrapText="1"/>
    </xf>
    <xf numFmtId="9" fontId="16" fillId="2" borderId="1" xfId="2" applyNumberFormat="1" applyFont="1" applyFill="1" applyBorder="1" applyAlignment="1" applyProtection="1">
      <alignment horizontal="center" vertical="center" wrapText="1"/>
    </xf>
    <xf numFmtId="0" fontId="18" fillId="0" borderId="2" xfId="0" applyFont="1" applyBorder="1" applyAlignment="1">
      <alignment vertical="center" wrapText="1"/>
    </xf>
    <xf numFmtId="41" fontId="16" fillId="10" borderId="1" xfId="2" applyFont="1" applyFill="1" applyBorder="1" applyAlignment="1" applyProtection="1">
      <alignment horizontal="center" vertical="center" wrapText="1"/>
    </xf>
    <xf numFmtId="41" fontId="16" fillId="2" borderId="1" xfId="2" applyFont="1" applyFill="1" applyBorder="1" applyAlignment="1" applyProtection="1">
      <alignment horizontal="center" vertical="center" wrapText="1"/>
    </xf>
    <xf numFmtId="0" fontId="18" fillId="0" borderId="4" xfId="0" applyFont="1" applyBorder="1" applyAlignment="1">
      <alignment vertical="center" wrapText="1"/>
    </xf>
    <xf numFmtId="0" fontId="16" fillId="11" borderId="4" xfId="0" applyFont="1" applyFill="1" applyBorder="1" applyAlignment="1">
      <alignment vertical="center" wrapText="1"/>
    </xf>
    <xf numFmtId="0" fontId="21" fillId="2" borderId="1" xfId="0" applyFont="1" applyFill="1" applyBorder="1" applyAlignment="1">
      <alignment horizontal="left" wrapText="1"/>
    </xf>
    <xf numFmtId="2" fontId="21" fillId="0" borderId="1" xfId="1"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9" fontId="16" fillId="2" borderId="1" xfId="4" applyFont="1" applyFill="1" applyBorder="1" applyAlignment="1" applyProtection="1">
      <alignment horizontal="center" vertical="center" wrapText="1"/>
    </xf>
    <xf numFmtId="1" fontId="16" fillId="2" borderId="1" xfId="0" applyNumberFormat="1" applyFont="1" applyFill="1" applyBorder="1" applyAlignment="1">
      <alignment horizontal="center" vertical="center" wrapText="1"/>
    </xf>
    <xf numFmtId="3" fontId="21" fillId="2" borderId="1" xfId="0" applyNumberFormat="1" applyFont="1" applyFill="1" applyBorder="1" applyAlignment="1">
      <alignment horizontal="center" vertical="center" wrapText="1"/>
    </xf>
    <xf numFmtId="43" fontId="16" fillId="2" borderId="1" xfId="1" applyFont="1" applyFill="1" applyBorder="1" applyAlignment="1">
      <alignment horizontal="center" vertical="center" wrapText="1"/>
    </xf>
    <xf numFmtId="165" fontId="21" fillId="11" borderId="1" xfId="4" applyNumberFormat="1" applyFont="1" applyFill="1" applyBorder="1" applyAlignment="1">
      <alignment horizontal="center" vertical="center" wrapText="1"/>
    </xf>
    <xf numFmtId="0" fontId="21" fillId="0" borderId="1" xfId="4" applyNumberFormat="1" applyFont="1" applyFill="1" applyBorder="1" applyAlignment="1">
      <alignment horizontal="center" vertical="center" wrapText="1"/>
    </xf>
    <xf numFmtId="1" fontId="16" fillId="0" borderId="1" xfId="4" applyNumberFormat="1" applyFont="1" applyFill="1" applyBorder="1" applyAlignment="1">
      <alignment horizontal="center" vertical="center" wrapText="1"/>
    </xf>
    <xf numFmtId="3" fontId="16" fillId="0" borderId="1" xfId="0" applyNumberFormat="1" applyFont="1" applyBorder="1" applyAlignment="1">
      <alignment horizontal="center" vertical="center"/>
    </xf>
    <xf numFmtId="0" fontId="15" fillId="11" borderId="6" xfId="0" applyFont="1" applyFill="1" applyBorder="1" applyAlignment="1">
      <alignment vertical="center" wrapText="1"/>
    </xf>
    <xf numFmtId="0" fontId="21" fillId="2" borderId="1" xfId="0" applyFont="1" applyFill="1" applyBorder="1"/>
    <xf numFmtId="9" fontId="21" fillId="0" borderId="1" xfId="0" applyNumberFormat="1" applyFont="1" applyBorder="1" applyAlignment="1">
      <alignment horizontal="center" vertical="center" wrapText="1"/>
    </xf>
    <xf numFmtId="167" fontId="21" fillId="0" borderId="1" xfId="0" applyNumberFormat="1" applyFont="1" applyBorder="1" applyAlignment="1">
      <alignment vertical="center" wrapText="1"/>
    </xf>
    <xf numFmtId="165" fontId="21" fillId="0" borderId="1" xfId="4" applyNumberFormat="1" applyFont="1" applyFill="1" applyBorder="1" applyAlignment="1">
      <alignment vertical="center" wrapText="1"/>
    </xf>
    <xf numFmtId="41" fontId="22" fillId="12" borderId="1" xfId="2" applyFont="1" applyFill="1" applyBorder="1" applyAlignment="1" applyProtection="1">
      <alignment horizontal="center" vertical="center" wrapText="1"/>
    </xf>
    <xf numFmtId="0" fontId="21" fillId="0" borderId="1" xfId="0" quotePrefix="1" applyFont="1" applyBorder="1" applyAlignment="1">
      <alignment horizontal="left" vertical="top"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4" fillId="13" borderId="0" xfId="0" applyFont="1" applyFill="1"/>
    <xf numFmtId="0" fontId="23" fillId="0" borderId="1" xfId="0" applyFont="1" applyBorder="1" applyAlignment="1">
      <alignment vertical="center" wrapText="1"/>
    </xf>
    <xf numFmtId="0" fontId="3" fillId="2" borderId="0" xfId="0" applyFont="1" applyFill="1" applyAlignment="1">
      <alignment vertical="center"/>
    </xf>
  </cellXfs>
  <cellStyles count="8">
    <cellStyle name="Millares" xfId="1" builtinId="3"/>
    <cellStyle name="Millares [0]" xfId="2" builtinId="6"/>
    <cellStyle name="Moneda" xfId="3" builtinId="4"/>
    <cellStyle name="Normal" xfId="0" builtinId="0"/>
    <cellStyle name="Normal 2 10" xfId="6" xr:uid="{00000000-0005-0000-0000-000004000000}"/>
    <cellStyle name="Normal 2 2" xfId="5" xr:uid="{00000000-0005-0000-0000-000005000000}"/>
    <cellStyle name="Normal 3 2" xfId="7" xr:uid="{00000000-0005-0000-0000-000006000000}"/>
    <cellStyle name="Porcentaje" xfId="4" builtinId="5"/>
  </cellStyles>
  <dxfs count="0"/>
  <tableStyles count="0" defaultTableStyle="TableStyleMedium2" defaultPivotStyle="PivotStyleLight16"/>
  <colors>
    <mruColors>
      <color rgb="FFFCA1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W116"/>
  <sheetViews>
    <sheetView tabSelected="1" topLeftCell="L1" zoomScale="40" zoomScaleNormal="40" zoomScaleSheetLayoutView="41" workbookViewId="0">
      <pane ySplit="2" topLeftCell="J51" activePane="bottomLeft" state="frozen"/>
      <selection pane="bottomLeft" activeCell="U42" sqref="U42"/>
      <selection activeCell="C1" sqref="C1"/>
    </sheetView>
  </sheetViews>
  <sheetFormatPr defaultColWidth="9.140625" defaultRowHeight="28.5" customHeight="1"/>
  <cols>
    <col min="1" max="1" width="38.85546875" style="4" customWidth="1"/>
    <col min="2" max="2" width="34.42578125" style="4" customWidth="1"/>
    <col min="3" max="3" width="47.28515625" style="4" customWidth="1"/>
    <col min="4" max="4" width="22.28515625" style="4" customWidth="1"/>
    <col min="5" max="5" width="59.140625" style="24" customWidth="1"/>
    <col min="6" max="6" width="21.28515625" style="4" customWidth="1"/>
    <col min="7" max="7" width="72.85546875" style="4" customWidth="1"/>
    <col min="8" max="8" width="29.28515625" style="13" customWidth="1"/>
    <col min="9" max="9" width="119.85546875" style="16" customWidth="1"/>
    <col min="10" max="10" width="37.42578125" style="4" customWidth="1"/>
    <col min="11" max="11" width="47.7109375" style="4" customWidth="1"/>
    <col min="12" max="12" width="44.7109375" style="4" customWidth="1"/>
    <col min="13" max="13" width="34.5703125" style="4" customWidth="1"/>
    <col min="14" max="14" width="33.28515625" style="4" customWidth="1"/>
    <col min="15" max="15" width="37.140625" style="4" customWidth="1"/>
    <col min="16" max="16" width="43.7109375" style="4" customWidth="1"/>
    <col min="17" max="18" width="40.7109375" style="4" customWidth="1"/>
    <col min="19" max="19" width="42" style="4" customWidth="1"/>
    <col min="20" max="20" width="28.5703125" style="4" customWidth="1"/>
    <col min="21" max="21" width="82.85546875" style="5" customWidth="1"/>
    <col min="22" max="22" width="81" style="5" customWidth="1"/>
    <col min="23" max="16384" width="9.140625" style="4"/>
  </cols>
  <sheetData>
    <row r="1" spans="1:23" ht="13.5" customHeight="1">
      <c r="A1" s="1"/>
      <c r="B1" s="1"/>
      <c r="C1" s="1"/>
      <c r="D1" s="1"/>
      <c r="E1" s="22"/>
      <c r="F1" s="1"/>
      <c r="G1" s="1"/>
      <c r="H1" s="2"/>
      <c r="I1" s="3"/>
      <c r="J1" s="1"/>
      <c r="K1" s="1"/>
      <c r="L1" s="1"/>
      <c r="M1" s="1"/>
      <c r="N1" s="1"/>
      <c r="O1" s="1"/>
      <c r="P1" s="1"/>
      <c r="Q1" s="1"/>
      <c r="R1" s="1"/>
      <c r="S1" s="1"/>
    </row>
    <row r="2" spans="1:23" s="32" customFormat="1" ht="23.25">
      <c r="A2" s="47" t="s">
        <v>0</v>
      </c>
      <c r="B2" s="47" t="s">
        <v>1</v>
      </c>
      <c r="C2" s="47" t="s">
        <v>2</v>
      </c>
      <c r="D2" s="47" t="s">
        <v>3</v>
      </c>
      <c r="E2" s="47" t="s">
        <v>4</v>
      </c>
      <c r="F2" s="47" t="s">
        <v>5</v>
      </c>
      <c r="G2" s="48" t="s">
        <v>6</v>
      </c>
      <c r="H2" s="49" t="s">
        <v>7</v>
      </c>
      <c r="I2" s="50" t="s">
        <v>8</v>
      </c>
      <c r="J2" s="51" t="s">
        <v>9</v>
      </c>
      <c r="K2" s="51" t="s">
        <v>10</v>
      </c>
      <c r="L2" s="52" t="s">
        <v>11</v>
      </c>
      <c r="M2" s="53" t="s">
        <v>12</v>
      </c>
      <c r="N2" s="54" t="s">
        <v>13</v>
      </c>
      <c r="O2" s="54" t="s">
        <v>14</v>
      </c>
      <c r="P2" s="55" t="s">
        <v>15</v>
      </c>
      <c r="Q2" s="55" t="s">
        <v>16</v>
      </c>
      <c r="R2" s="55" t="s">
        <v>17</v>
      </c>
      <c r="S2" s="55" t="s">
        <v>18</v>
      </c>
      <c r="T2" s="55" t="s">
        <v>19</v>
      </c>
      <c r="U2" s="53" t="s">
        <v>20</v>
      </c>
      <c r="V2" s="161" t="s">
        <v>21</v>
      </c>
      <c r="W2" s="42"/>
    </row>
    <row r="3" spans="1:23" s="5" customFormat="1" ht="121.5" customHeight="1">
      <c r="A3" s="56" t="s">
        <v>22</v>
      </c>
      <c r="B3" s="56">
        <v>5</v>
      </c>
      <c r="C3" s="57" t="s">
        <v>23</v>
      </c>
      <c r="D3" s="58">
        <v>32</v>
      </c>
      <c r="E3" s="57" t="s">
        <v>24</v>
      </c>
      <c r="F3" s="59">
        <v>8114</v>
      </c>
      <c r="G3" s="60" t="s">
        <v>25</v>
      </c>
      <c r="H3" s="61">
        <v>1</v>
      </c>
      <c r="I3" s="62" t="s">
        <v>26</v>
      </c>
      <c r="J3" s="63">
        <v>1</v>
      </c>
      <c r="K3" s="64">
        <v>0.82599999999999996</v>
      </c>
      <c r="L3" s="65">
        <f t="shared" ref="L3:L8" si="0">+K3/J3</f>
        <v>0.82599999999999996</v>
      </c>
      <c r="M3" s="63">
        <v>1</v>
      </c>
      <c r="N3" s="63">
        <v>1</v>
      </c>
      <c r="O3" s="63">
        <v>1</v>
      </c>
      <c r="P3" s="66">
        <v>28114996878</v>
      </c>
      <c r="Q3" s="66">
        <v>11518543829</v>
      </c>
      <c r="R3" s="67">
        <f>+Q3/P3</f>
        <v>0.40969393946521354</v>
      </c>
      <c r="S3" s="66">
        <v>10391977219</v>
      </c>
      <c r="T3" s="67">
        <f>+S3/Q3</f>
        <v>0.90219539668168236</v>
      </c>
      <c r="U3" s="68" t="s">
        <v>27</v>
      </c>
      <c r="V3" s="90" t="s">
        <v>28</v>
      </c>
    </row>
    <row r="4" spans="1:23" s="5" customFormat="1" ht="101.25" customHeight="1">
      <c r="A4" s="56" t="s">
        <v>29</v>
      </c>
      <c r="B4" s="59">
        <v>2</v>
      </c>
      <c r="C4" s="57" t="s">
        <v>30</v>
      </c>
      <c r="D4" s="56">
        <v>10</v>
      </c>
      <c r="E4" s="69" t="s">
        <v>31</v>
      </c>
      <c r="F4" s="70">
        <v>8141</v>
      </c>
      <c r="G4" s="69" t="s">
        <v>32</v>
      </c>
      <c r="H4" s="70">
        <v>1</v>
      </c>
      <c r="I4" s="71" t="s">
        <v>33</v>
      </c>
      <c r="J4" s="65">
        <v>1</v>
      </c>
      <c r="K4" s="72">
        <v>0.83350000000000002</v>
      </c>
      <c r="L4" s="65">
        <f t="shared" si="0"/>
        <v>0.83350000000000002</v>
      </c>
      <c r="M4" s="73">
        <v>1</v>
      </c>
      <c r="N4" s="73">
        <v>1</v>
      </c>
      <c r="O4" s="73">
        <v>1</v>
      </c>
      <c r="P4" s="74">
        <v>0</v>
      </c>
      <c r="Q4" s="74">
        <v>0</v>
      </c>
      <c r="R4" s="67">
        <v>0</v>
      </c>
      <c r="S4" s="74">
        <v>0</v>
      </c>
      <c r="T4" s="67">
        <v>0</v>
      </c>
      <c r="U4" s="43" t="s">
        <v>34</v>
      </c>
      <c r="V4" s="26" t="s">
        <v>35</v>
      </c>
    </row>
    <row r="5" spans="1:23" ht="101.25" customHeight="1">
      <c r="A5" s="56" t="s">
        <v>29</v>
      </c>
      <c r="B5" s="59">
        <v>2</v>
      </c>
      <c r="C5" s="57" t="s">
        <v>30</v>
      </c>
      <c r="D5" s="56">
        <v>10</v>
      </c>
      <c r="E5" s="69" t="s">
        <v>31</v>
      </c>
      <c r="F5" s="70">
        <v>8141</v>
      </c>
      <c r="G5" s="69" t="s">
        <v>32</v>
      </c>
      <c r="H5" s="70">
        <v>3</v>
      </c>
      <c r="I5" s="71" t="s">
        <v>36</v>
      </c>
      <c r="J5" s="73">
        <v>1</v>
      </c>
      <c r="K5" s="72">
        <v>0.83350000000000002</v>
      </c>
      <c r="L5" s="65">
        <f t="shared" si="0"/>
        <v>0.83350000000000002</v>
      </c>
      <c r="M5" s="73">
        <v>1</v>
      </c>
      <c r="N5" s="73">
        <v>1</v>
      </c>
      <c r="O5" s="73">
        <v>1</v>
      </c>
      <c r="P5" s="74">
        <v>18481607841</v>
      </c>
      <c r="Q5" s="74">
        <v>16228412439</v>
      </c>
      <c r="R5" s="67">
        <f t="shared" ref="R5:R67" si="1">+Q5/P5</f>
        <v>0.87808444907041783</v>
      </c>
      <c r="S5" s="74">
        <v>15260430945</v>
      </c>
      <c r="T5" s="67">
        <f t="shared" ref="T5:T67" si="2">+S5/P5</f>
        <v>0.82570905498524483</v>
      </c>
      <c r="U5" s="43" t="s">
        <v>37</v>
      </c>
      <c r="V5" s="26" t="s">
        <v>35</v>
      </c>
    </row>
    <row r="6" spans="1:23" ht="101.25" customHeight="1">
      <c r="A6" s="56" t="s">
        <v>29</v>
      </c>
      <c r="B6" s="59">
        <v>2</v>
      </c>
      <c r="C6" s="57" t="s">
        <v>30</v>
      </c>
      <c r="D6" s="56">
        <v>10</v>
      </c>
      <c r="E6" s="69" t="s">
        <v>31</v>
      </c>
      <c r="F6" s="70">
        <v>8141</v>
      </c>
      <c r="G6" s="69" t="s">
        <v>32</v>
      </c>
      <c r="H6" s="70">
        <v>4</v>
      </c>
      <c r="I6" s="71" t="s">
        <v>38</v>
      </c>
      <c r="J6" s="75">
        <v>1</v>
      </c>
      <c r="K6" s="72">
        <v>0.83350000000000002</v>
      </c>
      <c r="L6" s="65">
        <f t="shared" si="0"/>
        <v>0.83350000000000002</v>
      </c>
      <c r="M6" s="73">
        <v>1</v>
      </c>
      <c r="N6" s="73">
        <v>1</v>
      </c>
      <c r="O6" s="73">
        <v>1</v>
      </c>
      <c r="P6" s="74">
        <v>1142960195</v>
      </c>
      <c r="Q6" s="74">
        <v>1142960195</v>
      </c>
      <c r="R6" s="67">
        <f t="shared" si="1"/>
        <v>1</v>
      </c>
      <c r="S6" s="74">
        <v>1030765846</v>
      </c>
      <c r="T6" s="67">
        <f t="shared" si="2"/>
        <v>0.90183879588212601</v>
      </c>
      <c r="U6" s="43" t="s">
        <v>39</v>
      </c>
      <c r="V6" s="26" t="s">
        <v>35</v>
      </c>
    </row>
    <row r="7" spans="1:23" ht="200.25" customHeight="1">
      <c r="A7" s="56" t="s">
        <v>29</v>
      </c>
      <c r="B7" s="59">
        <v>2</v>
      </c>
      <c r="C7" s="57" t="s">
        <v>30</v>
      </c>
      <c r="D7" s="56">
        <v>10</v>
      </c>
      <c r="E7" s="69" t="s">
        <v>31</v>
      </c>
      <c r="F7" s="70">
        <v>8141</v>
      </c>
      <c r="G7" s="69" t="s">
        <v>32</v>
      </c>
      <c r="H7" s="70">
        <v>5</v>
      </c>
      <c r="I7" s="76" t="s">
        <v>40</v>
      </c>
      <c r="J7" s="75">
        <v>1</v>
      </c>
      <c r="K7" s="72">
        <v>0.83350000000000002</v>
      </c>
      <c r="L7" s="65">
        <f t="shared" si="0"/>
        <v>0.83350000000000002</v>
      </c>
      <c r="M7" s="73">
        <v>1</v>
      </c>
      <c r="N7" s="73">
        <v>1</v>
      </c>
      <c r="O7" s="73">
        <v>1</v>
      </c>
      <c r="P7" s="74">
        <v>2432577787</v>
      </c>
      <c r="Q7" s="74">
        <v>2432577787</v>
      </c>
      <c r="R7" s="67">
        <f t="shared" si="1"/>
        <v>1</v>
      </c>
      <c r="S7" s="74">
        <v>2217955073</v>
      </c>
      <c r="T7" s="67">
        <f t="shared" si="2"/>
        <v>0.91177148983807599</v>
      </c>
      <c r="U7" s="43" t="s">
        <v>41</v>
      </c>
      <c r="V7" s="25" t="s">
        <v>42</v>
      </c>
    </row>
    <row r="8" spans="1:23" ht="164.25" customHeight="1">
      <c r="A8" s="56" t="s">
        <v>29</v>
      </c>
      <c r="B8" s="59">
        <v>2</v>
      </c>
      <c r="C8" s="57" t="s">
        <v>30</v>
      </c>
      <c r="D8" s="56">
        <v>10</v>
      </c>
      <c r="E8" s="69" t="s">
        <v>31</v>
      </c>
      <c r="F8" s="70">
        <v>8141</v>
      </c>
      <c r="G8" s="69" t="s">
        <v>32</v>
      </c>
      <c r="H8" s="70">
        <v>6</v>
      </c>
      <c r="I8" s="76" t="s">
        <v>43</v>
      </c>
      <c r="J8" s="73">
        <v>1</v>
      </c>
      <c r="K8" s="72">
        <v>0.83350000000000002</v>
      </c>
      <c r="L8" s="65">
        <f t="shared" si="0"/>
        <v>0.83350000000000002</v>
      </c>
      <c r="M8" s="73">
        <v>1</v>
      </c>
      <c r="N8" s="73">
        <v>1</v>
      </c>
      <c r="O8" s="73">
        <v>1</v>
      </c>
      <c r="P8" s="74">
        <v>131870960</v>
      </c>
      <c r="Q8" s="74">
        <v>131870960</v>
      </c>
      <c r="R8" s="67">
        <f t="shared" si="1"/>
        <v>1</v>
      </c>
      <c r="S8" s="74">
        <v>119420221</v>
      </c>
      <c r="T8" s="67">
        <f t="shared" si="2"/>
        <v>0.90558392082684469</v>
      </c>
      <c r="U8" s="43" t="s">
        <v>44</v>
      </c>
      <c r="V8" s="25" t="s">
        <v>45</v>
      </c>
    </row>
    <row r="9" spans="1:23" ht="101.25" customHeight="1">
      <c r="A9" s="56" t="s">
        <v>29</v>
      </c>
      <c r="B9" s="59">
        <v>2</v>
      </c>
      <c r="C9" s="57" t="s">
        <v>30</v>
      </c>
      <c r="D9" s="56">
        <v>10</v>
      </c>
      <c r="E9" s="69" t="s">
        <v>31</v>
      </c>
      <c r="F9" s="70">
        <v>8141</v>
      </c>
      <c r="G9" s="69" t="s">
        <v>32</v>
      </c>
      <c r="H9" s="70">
        <v>18</v>
      </c>
      <c r="I9" s="76" t="s">
        <v>46</v>
      </c>
      <c r="J9" s="77" t="s">
        <v>47</v>
      </c>
      <c r="K9" s="72">
        <v>3.49E-2</v>
      </c>
      <c r="L9" s="78">
        <f>+K9/4.4%</f>
        <v>0.7931818181818181</v>
      </c>
      <c r="M9" s="70" t="s">
        <v>48</v>
      </c>
      <c r="N9" s="70" t="s">
        <v>49</v>
      </c>
      <c r="O9" s="70" t="s">
        <v>48</v>
      </c>
      <c r="P9" s="74">
        <v>1035053126</v>
      </c>
      <c r="Q9" s="74">
        <v>1035053126</v>
      </c>
      <c r="R9" s="67">
        <f t="shared" si="1"/>
        <v>1</v>
      </c>
      <c r="S9" s="74">
        <v>932221903</v>
      </c>
      <c r="T9" s="67">
        <f t="shared" si="2"/>
        <v>0.90065126087064251</v>
      </c>
      <c r="U9" s="43" t="s">
        <v>50</v>
      </c>
      <c r="V9" s="25" t="s">
        <v>51</v>
      </c>
    </row>
    <row r="10" spans="1:23" ht="101.25" customHeight="1">
      <c r="A10" s="56" t="s">
        <v>29</v>
      </c>
      <c r="B10" s="59">
        <v>2</v>
      </c>
      <c r="C10" s="57" t="s">
        <v>30</v>
      </c>
      <c r="D10" s="56">
        <v>10</v>
      </c>
      <c r="E10" s="69" t="s">
        <v>31</v>
      </c>
      <c r="F10" s="70">
        <v>8141</v>
      </c>
      <c r="G10" s="69" t="s">
        <v>32</v>
      </c>
      <c r="H10" s="70">
        <v>19</v>
      </c>
      <c r="I10" s="76" t="s">
        <v>52</v>
      </c>
      <c r="J10" s="79">
        <v>1</v>
      </c>
      <c r="K10" s="72">
        <v>0.83350000000000002</v>
      </c>
      <c r="L10" s="65">
        <f t="shared" ref="L10:L30" si="3">+K10/J10</f>
        <v>0.83350000000000002</v>
      </c>
      <c r="M10" s="73">
        <v>1</v>
      </c>
      <c r="N10" s="73">
        <v>1</v>
      </c>
      <c r="O10" s="79">
        <v>1</v>
      </c>
      <c r="P10" s="74">
        <v>1063139469</v>
      </c>
      <c r="Q10" s="74">
        <v>1063139469</v>
      </c>
      <c r="R10" s="67">
        <f t="shared" si="1"/>
        <v>1</v>
      </c>
      <c r="S10" s="74">
        <v>954152538</v>
      </c>
      <c r="T10" s="67">
        <f t="shared" si="2"/>
        <v>0.89748576346007147</v>
      </c>
      <c r="U10" s="43" t="s">
        <v>53</v>
      </c>
      <c r="V10" s="26" t="s">
        <v>35</v>
      </c>
    </row>
    <row r="11" spans="1:23" ht="138" customHeight="1">
      <c r="A11" s="56" t="s">
        <v>29</v>
      </c>
      <c r="B11" s="59">
        <v>2</v>
      </c>
      <c r="C11" s="57" t="s">
        <v>30</v>
      </c>
      <c r="D11" s="56">
        <v>10</v>
      </c>
      <c r="E11" s="69" t="s">
        <v>31</v>
      </c>
      <c r="F11" s="70">
        <v>8141</v>
      </c>
      <c r="G11" s="69" t="s">
        <v>32</v>
      </c>
      <c r="H11" s="70">
        <v>20</v>
      </c>
      <c r="I11" s="76" t="s">
        <v>54</v>
      </c>
      <c r="J11" s="73">
        <v>1</v>
      </c>
      <c r="K11" s="72">
        <v>0.83350000000000002</v>
      </c>
      <c r="L11" s="65">
        <f t="shared" si="3"/>
        <v>0.83350000000000002</v>
      </c>
      <c r="M11" s="73">
        <v>1</v>
      </c>
      <c r="N11" s="73">
        <v>1</v>
      </c>
      <c r="O11" s="73">
        <v>1</v>
      </c>
      <c r="P11" s="74">
        <v>1949407382</v>
      </c>
      <c r="Q11" s="74">
        <v>1949407382</v>
      </c>
      <c r="R11" s="67">
        <f t="shared" si="1"/>
        <v>1</v>
      </c>
      <c r="S11" s="74">
        <v>1677605725</v>
      </c>
      <c r="T11" s="67">
        <f t="shared" si="2"/>
        <v>0.86057216182225371</v>
      </c>
      <c r="U11" s="43" t="s">
        <v>55</v>
      </c>
      <c r="V11" s="25" t="s">
        <v>35</v>
      </c>
    </row>
    <row r="12" spans="1:23" ht="101.25" customHeight="1">
      <c r="A12" s="56" t="s">
        <v>29</v>
      </c>
      <c r="B12" s="59">
        <v>2</v>
      </c>
      <c r="C12" s="57" t="s">
        <v>30</v>
      </c>
      <c r="D12" s="56">
        <v>10</v>
      </c>
      <c r="E12" s="69" t="s">
        <v>31</v>
      </c>
      <c r="F12" s="70">
        <v>8141</v>
      </c>
      <c r="G12" s="69" t="s">
        <v>32</v>
      </c>
      <c r="H12" s="70">
        <v>22</v>
      </c>
      <c r="I12" s="71" t="s">
        <v>56</v>
      </c>
      <c r="J12" s="73">
        <v>1</v>
      </c>
      <c r="K12" s="72">
        <v>0.83350000000000002</v>
      </c>
      <c r="L12" s="65">
        <f t="shared" si="3"/>
        <v>0.83350000000000002</v>
      </c>
      <c r="M12" s="73">
        <v>1</v>
      </c>
      <c r="N12" s="73">
        <v>1</v>
      </c>
      <c r="O12" s="73">
        <v>1</v>
      </c>
      <c r="P12" s="74">
        <v>293618619</v>
      </c>
      <c r="Q12" s="74">
        <v>293618619</v>
      </c>
      <c r="R12" s="67">
        <f t="shared" si="1"/>
        <v>1</v>
      </c>
      <c r="S12" s="74">
        <v>265712216</v>
      </c>
      <c r="T12" s="67">
        <f t="shared" si="2"/>
        <v>0.9049569707294346</v>
      </c>
      <c r="U12" s="43" t="s">
        <v>57</v>
      </c>
      <c r="V12" s="25" t="s">
        <v>58</v>
      </c>
    </row>
    <row r="13" spans="1:23" ht="101.25" customHeight="1">
      <c r="A13" s="56" t="s">
        <v>29</v>
      </c>
      <c r="B13" s="59">
        <v>2</v>
      </c>
      <c r="C13" s="57" t="s">
        <v>30</v>
      </c>
      <c r="D13" s="56">
        <v>10</v>
      </c>
      <c r="E13" s="69" t="s">
        <v>31</v>
      </c>
      <c r="F13" s="70">
        <v>8141</v>
      </c>
      <c r="G13" s="69" t="s">
        <v>32</v>
      </c>
      <c r="H13" s="70">
        <v>24</v>
      </c>
      <c r="I13" s="76" t="s">
        <v>59</v>
      </c>
      <c r="J13" s="73">
        <v>1</v>
      </c>
      <c r="K13" s="72">
        <v>0.83350000000000002</v>
      </c>
      <c r="L13" s="65">
        <f t="shared" si="3"/>
        <v>0.83350000000000002</v>
      </c>
      <c r="M13" s="73">
        <v>1</v>
      </c>
      <c r="N13" s="79">
        <v>1</v>
      </c>
      <c r="O13" s="73">
        <v>1</v>
      </c>
      <c r="P13" s="74">
        <v>355723243</v>
      </c>
      <c r="Q13" s="74">
        <v>355723243</v>
      </c>
      <c r="R13" s="67">
        <f t="shared" si="1"/>
        <v>1</v>
      </c>
      <c r="S13" s="74">
        <v>306064704</v>
      </c>
      <c r="T13" s="67">
        <f t="shared" si="2"/>
        <v>0.86040119678094806</v>
      </c>
      <c r="U13" s="43" t="s">
        <v>60</v>
      </c>
      <c r="V13" s="25" t="s">
        <v>61</v>
      </c>
    </row>
    <row r="14" spans="1:23" ht="69" customHeight="1">
      <c r="A14" s="56" t="s">
        <v>29</v>
      </c>
      <c r="B14" s="59">
        <v>2</v>
      </c>
      <c r="C14" s="57" t="s">
        <v>30</v>
      </c>
      <c r="D14" s="56">
        <v>10</v>
      </c>
      <c r="E14" s="69" t="s">
        <v>31</v>
      </c>
      <c r="F14" s="70">
        <v>8141</v>
      </c>
      <c r="G14" s="69" t="s">
        <v>32</v>
      </c>
      <c r="H14" s="70">
        <v>27</v>
      </c>
      <c r="I14" s="71" t="s">
        <v>62</v>
      </c>
      <c r="J14" s="73">
        <v>0.75</v>
      </c>
      <c r="K14" s="72">
        <v>0.62919999999999998</v>
      </c>
      <c r="L14" s="78">
        <f t="shared" si="3"/>
        <v>0.83893333333333331</v>
      </c>
      <c r="M14" s="73">
        <v>0.75</v>
      </c>
      <c r="N14" s="79">
        <v>0.75</v>
      </c>
      <c r="O14" s="73">
        <v>0.75</v>
      </c>
      <c r="P14" s="74">
        <v>457890067</v>
      </c>
      <c r="Q14" s="74">
        <v>457890067</v>
      </c>
      <c r="R14" s="67">
        <f t="shared" si="1"/>
        <v>1</v>
      </c>
      <c r="S14" s="74">
        <v>413596366</v>
      </c>
      <c r="T14" s="67">
        <f t="shared" si="2"/>
        <v>0.90326564345410887</v>
      </c>
      <c r="U14" s="43" t="s">
        <v>63</v>
      </c>
      <c r="V14" s="25" t="s">
        <v>64</v>
      </c>
    </row>
    <row r="15" spans="1:23" ht="69" customHeight="1">
      <c r="A15" s="56" t="s">
        <v>29</v>
      </c>
      <c r="B15" s="59">
        <v>2</v>
      </c>
      <c r="C15" s="57" t="s">
        <v>30</v>
      </c>
      <c r="D15" s="56">
        <v>10</v>
      </c>
      <c r="E15" s="69" t="s">
        <v>31</v>
      </c>
      <c r="F15" s="70">
        <v>8141</v>
      </c>
      <c r="G15" s="69" t="s">
        <v>32</v>
      </c>
      <c r="H15" s="70">
        <v>28</v>
      </c>
      <c r="I15" s="71" t="s">
        <v>65</v>
      </c>
      <c r="J15" s="80">
        <v>46</v>
      </c>
      <c r="K15" s="81">
        <v>40</v>
      </c>
      <c r="L15" s="78">
        <f t="shared" si="3"/>
        <v>0.86956521739130432</v>
      </c>
      <c r="M15" s="80">
        <v>263</v>
      </c>
      <c r="N15" s="80">
        <v>326</v>
      </c>
      <c r="O15" s="80">
        <v>400</v>
      </c>
      <c r="P15" s="74">
        <v>2026120840</v>
      </c>
      <c r="Q15" s="74">
        <v>2026120840</v>
      </c>
      <c r="R15" s="67">
        <f t="shared" si="1"/>
        <v>1</v>
      </c>
      <c r="S15" s="74">
        <v>792703803</v>
      </c>
      <c r="T15" s="67">
        <f t="shared" si="2"/>
        <v>0.39124211515439522</v>
      </c>
      <c r="U15" s="43" t="s">
        <v>66</v>
      </c>
      <c r="V15" s="25" t="s">
        <v>67</v>
      </c>
    </row>
    <row r="16" spans="1:23" ht="69" customHeight="1">
      <c r="A16" s="56" t="s">
        <v>29</v>
      </c>
      <c r="B16" s="59">
        <v>2</v>
      </c>
      <c r="C16" s="57" t="s">
        <v>30</v>
      </c>
      <c r="D16" s="56">
        <v>10</v>
      </c>
      <c r="E16" s="69" t="s">
        <v>31</v>
      </c>
      <c r="F16" s="70">
        <v>8141</v>
      </c>
      <c r="G16" s="69" t="s">
        <v>32</v>
      </c>
      <c r="H16" s="70">
        <v>31</v>
      </c>
      <c r="I16" s="76" t="s">
        <v>68</v>
      </c>
      <c r="J16" s="82">
        <f>236400+55280</f>
        <v>291680</v>
      </c>
      <c r="K16" s="81">
        <v>214254</v>
      </c>
      <c r="L16" s="83">
        <f t="shared" si="3"/>
        <v>0.7345515633571037</v>
      </c>
      <c r="M16" s="80">
        <f>236400+68364</f>
        <v>304764</v>
      </c>
      <c r="N16" s="80">
        <f>236400+81620</f>
        <v>318020</v>
      </c>
      <c r="O16" s="80">
        <f>236400+124136</f>
        <v>360536</v>
      </c>
      <c r="P16" s="74">
        <v>150230008</v>
      </c>
      <c r="Q16" s="74">
        <v>150230008</v>
      </c>
      <c r="R16" s="67">
        <f t="shared" si="1"/>
        <v>1</v>
      </c>
      <c r="S16" s="74">
        <v>85551919</v>
      </c>
      <c r="T16" s="67">
        <f t="shared" si="2"/>
        <v>0.56947290450786636</v>
      </c>
      <c r="U16" s="43" t="s">
        <v>69</v>
      </c>
      <c r="V16" s="25" t="s">
        <v>70</v>
      </c>
    </row>
    <row r="17" spans="1:22" ht="69" customHeight="1">
      <c r="A17" s="56" t="s">
        <v>29</v>
      </c>
      <c r="B17" s="59">
        <v>2</v>
      </c>
      <c r="C17" s="57" t="s">
        <v>30</v>
      </c>
      <c r="D17" s="56">
        <v>10</v>
      </c>
      <c r="E17" s="69" t="s">
        <v>31</v>
      </c>
      <c r="F17" s="70">
        <v>8141</v>
      </c>
      <c r="G17" s="69" t="s">
        <v>32</v>
      </c>
      <c r="H17" s="70">
        <v>32</v>
      </c>
      <c r="I17" s="76" t="s">
        <v>71</v>
      </c>
      <c r="J17" s="73">
        <v>1</v>
      </c>
      <c r="K17" s="72">
        <v>0.84</v>
      </c>
      <c r="L17" s="83">
        <f t="shared" si="3"/>
        <v>0.84</v>
      </c>
      <c r="M17" s="73">
        <v>1</v>
      </c>
      <c r="N17" s="79">
        <v>1</v>
      </c>
      <c r="O17" s="73">
        <v>1</v>
      </c>
      <c r="P17" s="74">
        <v>8346424147</v>
      </c>
      <c r="Q17" s="74">
        <v>7658757249</v>
      </c>
      <c r="R17" s="67">
        <f t="shared" si="1"/>
        <v>0.91760939943997788</v>
      </c>
      <c r="S17" s="74">
        <v>6204803400</v>
      </c>
      <c r="T17" s="67">
        <f t="shared" si="2"/>
        <v>0.74340858920166741</v>
      </c>
      <c r="U17" s="43" t="s">
        <v>72</v>
      </c>
      <c r="V17" s="25" t="s">
        <v>73</v>
      </c>
    </row>
    <row r="18" spans="1:22" ht="185.25" customHeight="1">
      <c r="A18" s="56" t="s">
        <v>29</v>
      </c>
      <c r="B18" s="59">
        <v>2</v>
      </c>
      <c r="C18" s="57" t="s">
        <v>30</v>
      </c>
      <c r="D18" s="56">
        <v>10</v>
      </c>
      <c r="E18" s="69" t="s">
        <v>31</v>
      </c>
      <c r="F18" s="70">
        <v>8141</v>
      </c>
      <c r="G18" s="69" t="s">
        <v>32</v>
      </c>
      <c r="H18" s="70">
        <v>33</v>
      </c>
      <c r="I18" s="76" t="s">
        <v>74</v>
      </c>
      <c r="J18" s="84">
        <v>0.25</v>
      </c>
      <c r="K18" s="72">
        <v>0.2084</v>
      </c>
      <c r="L18" s="83">
        <f t="shared" si="3"/>
        <v>0.83360000000000001</v>
      </c>
      <c r="M18" s="79">
        <v>0.25</v>
      </c>
      <c r="N18" s="79">
        <v>0.25</v>
      </c>
      <c r="O18" s="79">
        <v>0.25</v>
      </c>
      <c r="P18" s="74">
        <v>5142217891</v>
      </c>
      <c r="Q18" s="74">
        <v>5142217891</v>
      </c>
      <c r="R18" s="67">
        <f t="shared" si="1"/>
        <v>1</v>
      </c>
      <c r="S18" s="74">
        <v>4622550435</v>
      </c>
      <c r="T18" s="67">
        <f t="shared" si="2"/>
        <v>0.89894098869098271</v>
      </c>
      <c r="U18" s="43" t="s">
        <v>75</v>
      </c>
      <c r="V18" s="25" t="s">
        <v>76</v>
      </c>
    </row>
    <row r="19" spans="1:22" ht="69" customHeight="1">
      <c r="A19" s="56" t="s">
        <v>29</v>
      </c>
      <c r="B19" s="59">
        <v>2</v>
      </c>
      <c r="C19" s="57" t="s">
        <v>30</v>
      </c>
      <c r="D19" s="56">
        <v>10</v>
      </c>
      <c r="E19" s="69" t="s">
        <v>31</v>
      </c>
      <c r="F19" s="70">
        <v>8141</v>
      </c>
      <c r="G19" s="69" t="s">
        <v>32</v>
      </c>
      <c r="H19" s="70">
        <v>34</v>
      </c>
      <c r="I19" s="71" t="s">
        <v>77</v>
      </c>
      <c r="J19" s="73">
        <v>0.25</v>
      </c>
      <c r="K19" s="72">
        <v>0.2084</v>
      </c>
      <c r="L19" s="83">
        <f t="shared" si="3"/>
        <v>0.83360000000000001</v>
      </c>
      <c r="M19" s="73">
        <v>0.25</v>
      </c>
      <c r="N19" s="79">
        <v>0.25</v>
      </c>
      <c r="O19" s="73">
        <v>0.25</v>
      </c>
      <c r="P19" s="74">
        <v>417327195</v>
      </c>
      <c r="Q19" s="74">
        <v>417327195</v>
      </c>
      <c r="R19" s="67">
        <f t="shared" si="1"/>
        <v>1</v>
      </c>
      <c r="S19" s="74">
        <v>376179001</v>
      </c>
      <c r="T19" s="67">
        <f t="shared" si="2"/>
        <v>0.90140064080894611</v>
      </c>
      <c r="U19" s="43" t="s">
        <v>78</v>
      </c>
      <c r="V19" s="25" t="s">
        <v>79</v>
      </c>
    </row>
    <row r="20" spans="1:22" ht="69" customHeight="1">
      <c r="A20" s="56" t="s">
        <v>29</v>
      </c>
      <c r="B20" s="59">
        <v>2</v>
      </c>
      <c r="C20" s="57" t="s">
        <v>30</v>
      </c>
      <c r="D20" s="56">
        <v>10</v>
      </c>
      <c r="E20" s="69" t="s">
        <v>31</v>
      </c>
      <c r="F20" s="70">
        <v>8141</v>
      </c>
      <c r="G20" s="69" t="s">
        <v>32</v>
      </c>
      <c r="H20" s="70">
        <v>35</v>
      </c>
      <c r="I20" s="76" t="s">
        <v>80</v>
      </c>
      <c r="J20" s="73">
        <v>0.3</v>
      </c>
      <c r="K20" s="72">
        <v>0.2084</v>
      </c>
      <c r="L20" s="83">
        <f t="shared" si="3"/>
        <v>0.69466666666666665</v>
      </c>
      <c r="M20" s="73">
        <v>0.6</v>
      </c>
      <c r="N20" s="79">
        <v>0.9</v>
      </c>
      <c r="O20" s="73">
        <v>1</v>
      </c>
      <c r="P20" s="74">
        <v>700034188</v>
      </c>
      <c r="Q20" s="74">
        <v>700034188</v>
      </c>
      <c r="R20" s="67">
        <f t="shared" si="1"/>
        <v>1</v>
      </c>
      <c r="S20" s="74">
        <v>631100007</v>
      </c>
      <c r="T20" s="67">
        <f t="shared" si="2"/>
        <v>0.90152740797282316</v>
      </c>
      <c r="U20" s="43" t="s">
        <v>81</v>
      </c>
      <c r="V20" s="25" t="s">
        <v>82</v>
      </c>
    </row>
    <row r="21" spans="1:22" ht="69" customHeight="1">
      <c r="A21" s="56" t="s">
        <v>29</v>
      </c>
      <c r="B21" s="59">
        <v>2</v>
      </c>
      <c r="C21" s="57" t="s">
        <v>30</v>
      </c>
      <c r="D21" s="56">
        <v>10</v>
      </c>
      <c r="E21" s="69" t="s">
        <v>31</v>
      </c>
      <c r="F21" s="70">
        <v>8141</v>
      </c>
      <c r="G21" s="69" t="s">
        <v>32</v>
      </c>
      <c r="H21" s="70">
        <v>41</v>
      </c>
      <c r="I21" s="71" t="s">
        <v>83</v>
      </c>
      <c r="J21" s="73">
        <v>0.1</v>
      </c>
      <c r="K21" s="72">
        <v>8.3199999999999996E-2</v>
      </c>
      <c r="L21" s="85">
        <f t="shared" si="3"/>
        <v>0.83199999999999996</v>
      </c>
      <c r="M21" s="73">
        <v>0.25</v>
      </c>
      <c r="N21" s="79">
        <v>0.25</v>
      </c>
      <c r="O21" s="73">
        <v>0.4</v>
      </c>
      <c r="P21" s="74">
        <v>2712566119</v>
      </c>
      <c r="Q21" s="74">
        <v>2712566119</v>
      </c>
      <c r="R21" s="67">
        <f t="shared" si="1"/>
        <v>1</v>
      </c>
      <c r="S21" s="74">
        <v>2395336504</v>
      </c>
      <c r="T21" s="67">
        <f t="shared" si="2"/>
        <v>0.88305184055128283</v>
      </c>
      <c r="U21" s="43" t="s">
        <v>84</v>
      </c>
      <c r="V21" s="25" t="s">
        <v>85</v>
      </c>
    </row>
    <row r="22" spans="1:22" ht="69" customHeight="1">
      <c r="A22" s="56" t="s">
        <v>29</v>
      </c>
      <c r="B22" s="59">
        <v>1</v>
      </c>
      <c r="C22" s="60" t="s">
        <v>86</v>
      </c>
      <c r="D22" s="61">
        <v>2</v>
      </c>
      <c r="E22" s="60" t="s">
        <v>87</v>
      </c>
      <c r="F22" s="61">
        <v>8147</v>
      </c>
      <c r="G22" s="86" t="s">
        <v>88</v>
      </c>
      <c r="H22" s="61">
        <v>1</v>
      </c>
      <c r="I22" s="87" t="s">
        <v>89</v>
      </c>
      <c r="J22" s="65">
        <v>1</v>
      </c>
      <c r="K22" s="88">
        <v>0.83350000000000002</v>
      </c>
      <c r="L22" s="65">
        <f t="shared" si="3"/>
        <v>0.83350000000000002</v>
      </c>
      <c r="M22" s="65">
        <v>1</v>
      </c>
      <c r="N22" s="65">
        <v>1</v>
      </c>
      <c r="O22" s="65">
        <v>1</v>
      </c>
      <c r="P22" s="89">
        <v>58824540</v>
      </c>
      <c r="Q22" s="74">
        <v>58724546</v>
      </c>
      <c r="R22" s="67">
        <f t="shared" si="1"/>
        <v>0.99830013120374594</v>
      </c>
      <c r="S22" s="74">
        <v>55839684</v>
      </c>
      <c r="T22" s="67">
        <f t="shared" si="2"/>
        <v>0.94925831974206687</v>
      </c>
      <c r="U22" s="43" t="s">
        <v>90</v>
      </c>
      <c r="V22" s="26" t="s">
        <v>35</v>
      </c>
    </row>
    <row r="23" spans="1:22" ht="355.5" customHeight="1">
      <c r="A23" s="56" t="s">
        <v>91</v>
      </c>
      <c r="B23" s="59">
        <v>2</v>
      </c>
      <c r="C23" s="90" t="s">
        <v>30</v>
      </c>
      <c r="D23" s="59">
        <v>11</v>
      </c>
      <c r="E23" s="57" t="s">
        <v>92</v>
      </c>
      <c r="F23" s="56">
        <v>8105</v>
      </c>
      <c r="G23" s="60" t="s">
        <v>93</v>
      </c>
      <c r="H23" s="61">
        <v>1</v>
      </c>
      <c r="I23" s="62" t="s">
        <v>94</v>
      </c>
      <c r="J23" s="91">
        <v>1</v>
      </c>
      <c r="K23" s="91">
        <v>0.92</v>
      </c>
      <c r="L23" s="65">
        <f t="shared" si="3"/>
        <v>0.92</v>
      </c>
      <c r="M23" s="91">
        <v>1</v>
      </c>
      <c r="N23" s="91">
        <v>1</v>
      </c>
      <c r="O23" s="91">
        <v>1</v>
      </c>
      <c r="P23" s="74">
        <v>2968899966</v>
      </c>
      <c r="Q23" s="74">
        <v>2440065541</v>
      </c>
      <c r="R23" s="67">
        <f t="shared" si="1"/>
        <v>0.82187529689237093</v>
      </c>
      <c r="S23" s="74">
        <v>2318611253</v>
      </c>
      <c r="T23" s="67">
        <f t="shared" si="2"/>
        <v>0.78096644533425141</v>
      </c>
      <c r="U23" s="57" t="s">
        <v>95</v>
      </c>
      <c r="V23" s="41" t="s">
        <v>96</v>
      </c>
    </row>
    <row r="24" spans="1:22" ht="399.75" customHeight="1">
      <c r="A24" s="56" t="s">
        <v>91</v>
      </c>
      <c r="B24" s="59">
        <v>2</v>
      </c>
      <c r="C24" s="90" t="s">
        <v>30</v>
      </c>
      <c r="D24" s="59">
        <v>11</v>
      </c>
      <c r="E24" s="57" t="s">
        <v>92</v>
      </c>
      <c r="F24" s="56">
        <v>8105</v>
      </c>
      <c r="G24" s="60" t="s">
        <v>93</v>
      </c>
      <c r="H24" s="61">
        <v>2</v>
      </c>
      <c r="I24" s="62" t="s">
        <v>97</v>
      </c>
      <c r="J24" s="91">
        <v>1</v>
      </c>
      <c r="K24" s="91">
        <v>1</v>
      </c>
      <c r="L24" s="65">
        <f t="shared" si="3"/>
        <v>1</v>
      </c>
      <c r="M24" s="91">
        <v>1</v>
      </c>
      <c r="N24" s="91">
        <v>1</v>
      </c>
      <c r="O24" s="91">
        <v>1</v>
      </c>
      <c r="P24" s="74">
        <v>102134242721</v>
      </c>
      <c r="Q24" s="74">
        <v>102134242413</v>
      </c>
      <c r="R24" s="67">
        <f t="shared" si="1"/>
        <v>0.99999999698436104</v>
      </c>
      <c r="S24" s="74">
        <v>98318054276</v>
      </c>
      <c r="T24" s="67">
        <f t="shared" si="2"/>
        <v>0.96263556332008382</v>
      </c>
      <c r="U24" s="57" t="s">
        <v>98</v>
      </c>
      <c r="V24" s="41" t="s">
        <v>99</v>
      </c>
    </row>
    <row r="25" spans="1:22" ht="135" customHeight="1">
      <c r="A25" s="56" t="s">
        <v>91</v>
      </c>
      <c r="B25" s="59">
        <v>4</v>
      </c>
      <c r="C25" s="92" t="s">
        <v>100</v>
      </c>
      <c r="D25" s="93">
        <v>30</v>
      </c>
      <c r="E25" s="94" t="s">
        <v>101</v>
      </c>
      <c r="F25" s="93">
        <v>7790</v>
      </c>
      <c r="G25" s="95" t="s">
        <v>102</v>
      </c>
      <c r="H25" s="61">
        <v>1</v>
      </c>
      <c r="I25" s="96" t="s">
        <v>103</v>
      </c>
      <c r="J25" s="61">
        <v>2</v>
      </c>
      <c r="K25" s="97">
        <v>0</v>
      </c>
      <c r="L25" s="65">
        <f t="shared" si="3"/>
        <v>0</v>
      </c>
      <c r="M25" s="61">
        <v>3</v>
      </c>
      <c r="N25" s="61">
        <v>2</v>
      </c>
      <c r="O25" s="61">
        <v>3</v>
      </c>
      <c r="P25" s="98" t="s">
        <v>104</v>
      </c>
      <c r="Q25" s="98" t="s">
        <v>104</v>
      </c>
      <c r="R25" s="98" t="s">
        <v>104</v>
      </c>
      <c r="S25" s="98" t="s">
        <v>104</v>
      </c>
      <c r="T25" s="98" t="s">
        <v>104</v>
      </c>
      <c r="U25" s="44" t="s">
        <v>105</v>
      </c>
      <c r="V25" s="37" t="s">
        <v>106</v>
      </c>
    </row>
    <row r="26" spans="1:22" ht="69" customHeight="1">
      <c r="A26" s="56" t="s">
        <v>91</v>
      </c>
      <c r="B26" s="59">
        <v>4</v>
      </c>
      <c r="C26" s="92" t="s">
        <v>100</v>
      </c>
      <c r="D26" s="93">
        <v>30</v>
      </c>
      <c r="E26" s="94" t="s">
        <v>101</v>
      </c>
      <c r="F26" s="93">
        <v>7790</v>
      </c>
      <c r="G26" s="95" t="s">
        <v>102</v>
      </c>
      <c r="H26" s="99">
        <v>2</v>
      </c>
      <c r="I26" s="100" t="s">
        <v>107</v>
      </c>
      <c r="J26" s="101">
        <f>5.85%+5.4%</f>
        <v>0.1125</v>
      </c>
      <c r="K26" s="72">
        <v>6.032887352048559E-2</v>
      </c>
      <c r="L26" s="65">
        <f t="shared" si="3"/>
        <v>0.53625665351542751</v>
      </c>
      <c r="M26" s="102">
        <v>0.21249999999999997</v>
      </c>
      <c r="N26" s="102">
        <v>0.21249999999999997</v>
      </c>
      <c r="O26" s="102">
        <v>0.21249999999999997</v>
      </c>
      <c r="P26" s="74">
        <v>32562076347</v>
      </c>
      <c r="Q26" s="74">
        <v>8879807661</v>
      </c>
      <c r="R26" s="67">
        <f t="shared" si="1"/>
        <v>0.2727039752125055</v>
      </c>
      <c r="S26" s="74">
        <v>806</v>
      </c>
      <c r="T26" s="67">
        <f t="shared" si="2"/>
        <v>2.4752721276456874E-8</v>
      </c>
      <c r="U26" s="103" t="s">
        <v>108</v>
      </c>
      <c r="V26" s="38" t="s">
        <v>109</v>
      </c>
    </row>
    <row r="27" spans="1:22" ht="69" customHeight="1">
      <c r="A27" s="56" t="s">
        <v>91</v>
      </c>
      <c r="B27" s="59">
        <v>4</v>
      </c>
      <c r="C27" s="92" t="s">
        <v>100</v>
      </c>
      <c r="D27" s="93">
        <v>30</v>
      </c>
      <c r="E27" s="94" t="s">
        <v>101</v>
      </c>
      <c r="F27" s="93">
        <v>7790</v>
      </c>
      <c r="G27" s="95" t="s">
        <v>102</v>
      </c>
      <c r="H27" s="99">
        <v>3</v>
      </c>
      <c r="I27" s="100" t="s">
        <v>110</v>
      </c>
      <c r="J27" s="102">
        <v>0.37619999999999998</v>
      </c>
      <c r="K27" s="72">
        <v>0.48349700000000001</v>
      </c>
      <c r="L27" s="65">
        <f t="shared" si="3"/>
        <v>1.2852126528442318</v>
      </c>
      <c r="M27" s="102">
        <v>0.31</v>
      </c>
      <c r="N27" s="102">
        <v>0.31380000000000002</v>
      </c>
      <c r="O27" s="102">
        <v>0</v>
      </c>
      <c r="P27" s="74">
        <v>0</v>
      </c>
      <c r="Q27" s="74">
        <v>0</v>
      </c>
      <c r="R27" s="67">
        <v>0</v>
      </c>
      <c r="S27" s="74">
        <v>0</v>
      </c>
      <c r="T27" s="67">
        <v>0</v>
      </c>
      <c r="U27" s="103" t="s">
        <v>111</v>
      </c>
      <c r="V27" s="39" t="s">
        <v>112</v>
      </c>
    </row>
    <row r="28" spans="1:22" ht="69" customHeight="1">
      <c r="A28" s="56" t="s">
        <v>91</v>
      </c>
      <c r="B28" s="59">
        <v>4</v>
      </c>
      <c r="C28" s="92" t="s">
        <v>100</v>
      </c>
      <c r="D28" s="93">
        <v>30</v>
      </c>
      <c r="E28" s="94" t="s">
        <v>101</v>
      </c>
      <c r="F28" s="93">
        <v>7790</v>
      </c>
      <c r="G28" s="95" t="s">
        <v>102</v>
      </c>
      <c r="H28" s="99">
        <v>4</v>
      </c>
      <c r="I28" s="100" t="s">
        <v>113</v>
      </c>
      <c r="J28" s="102">
        <v>0.34</v>
      </c>
      <c r="K28" s="72">
        <v>0.413661</v>
      </c>
      <c r="L28" s="65">
        <f t="shared" si="3"/>
        <v>1.21665</v>
      </c>
      <c r="M28" s="102">
        <v>0.19</v>
      </c>
      <c r="N28" s="102">
        <v>0.25</v>
      </c>
      <c r="O28" s="102">
        <v>7.0000000000000007E-2</v>
      </c>
      <c r="P28" s="74">
        <v>9375819964</v>
      </c>
      <c r="Q28" s="74">
        <v>8665921341</v>
      </c>
      <c r="R28" s="67">
        <f t="shared" si="1"/>
        <v>0.9242841025397488</v>
      </c>
      <c r="S28" s="74">
        <v>6037171516</v>
      </c>
      <c r="T28" s="67">
        <f t="shared" si="2"/>
        <v>0.64390864363657907</v>
      </c>
      <c r="U28" s="103" t="s">
        <v>114</v>
      </c>
      <c r="V28" s="38" t="s">
        <v>115</v>
      </c>
    </row>
    <row r="29" spans="1:22" ht="104.25" customHeight="1">
      <c r="A29" s="56" t="s">
        <v>91</v>
      </c>
      <c r="B29" s="59">
        <v>4</v>
      </c>
      <c r="C29" s="92" t="s">
        <v>100</v>
      </c>
      <c r="D29" s="93">
        <v>30</v>
      </c>
      <c r="E29" s="94" t="s">
        <v>101</v>
      </c>
      <c r="F29" s="93">
        <v>7790</v>
      </c>
      <c r="G29" s="95" t="s">
        <v>102</v>
      </c>
      <c r="H29" s="61">
        <v>5</v>
      </c>
      <c r="I29" s="96" t="s">
        <v>116</v>
      </c>
      <c r="J29" s="104">
        <v>1</v>
      </c>
      <c r="K29" s="72">
        <v>1</v>
      </c>
      <c r="L29" s="65">
        <f t="shared" si="3"/>
        <v>1</v>
      </c>
      <c r="M29" s="104">
        <v>1</v>
      </c>
      <c r="N29" s="104">
        <v>1</v>
      </c>
      <c r="O29" s="104">
        <v>1</v>
      </c>
      <c r="P29" s="98" t="s">
        <v>117</v>
      </c>
      <c r="Q29" s="98" t="s">
        <v>117</v>
      </c>
      <c r="R29" s="98" t="s">
        <v>117</v>
      </c>
      <c r="S29" s="98" t="s">
        <v>117</v>
      </c>
      <c r="T29" s="98" t="s">
        <v>117</v>
      </c>
      <c r="U29" s="105" t="s">
        <v>112</v>
      </c>
      <c r="V29" s="39" t="s">
        <v>112</v>
      </c>
    </row>
    <row r="30" spans="1:22" ht="84" customHeight="1">
      <c r="A30" s="56" t="s">
        <v>91</v>
      </c>
      <c r="B30" s="59">
        <v>4</v>
      </c>
      <c r="C30" s="92" t="s">
        <v>100</v>
      </c>
      <c r="D30" s="93">
        <v>30</v>
      </c>
      <c r="E30" s="94" t="s">
        <v>101</v>
      </c>
      <c r="F30" s="93">
        <v>7790</v>
      </c>
      <c r="G30" s="95" t="s">
        <v>102</v>
      </c>
      <c r="H30" s="99">
        <v>6</v>
      </c>
      <c r="I30" s="100" t="s">
        <v>118</v>
      </c>
      <c r="J30" s="106">
        <v>7.0000000000000007E-2</v>
      </c>
      <c r="K30" s="72">
        <v>8.9700000000000002E-2</v>
      </c>
      <c r="L30" s="65">
        <f t="shared" si="3"/>
        <v>1.2814285714285714</v>
      </c>
      <c r="M30" s="106">
        <v>0.55000000000000004</v>
      </c>
      <c r="N30" s="106">
        <v>0.28000000000000003</v>
      </c>
      <c r="O30" s="106">
        <v>0</v>
      </c>
      <c r="P30" s="74">
        <v>0</v>
      </c>
      <c r="Q30" s="74">
        <v>0</v>
      </c>
      <c r="R30" s="67">
        <v>0</v>
      </c>
      <c r="S30" s="74">
        <v>0</v>
      </c>
      <c r="T30" s="67">
        <v>0</v>
      </c>
      <c r="U30" s="103" t="s">
        <v>119</v>
      </c>
      <c r="V30" s="39" t="s">
        <v>112</v>
      </c>
    </row>
    <row r="31" spans="1:22" ht="87" customHeight="1">
      <c r="A31" s="56" t="s">
        <v>91</v>
      </c>
      <c r="B31" s="59">
        <v>4</v>
      </c>
      <c r="C31" s="92" t="s">
        <v>100</v>
      </c>
      <c r="D31" s="93">
        <v>30</v>
      </c>
      <c r="E31" s="94" t="s">
        <v>101</v>
      </c>
      <c r="F31" s="93">
        <v>7790</v>
      </c>
      <c r="G31" s="95" t="s">
        <v>102</v>
      </c>
      <c r="H31" s="99">
        <v>7</v>
      </c>
      <c r="I31" s="100" t="s">
        <v>120</v>
      </c>
      <c r="J31" s="106">
        <v>0</v>
      </c>
      <c r="K31" s="72">
        <v>0</v>
      </c>
      <c r="L31" s="65" t="s">
        <v>121</v>
      </c>
      <c r="M31" s="106">
        <v>0.2</v>
      </c>
      <c r="N31" s="106">
        <v>0.5</v>
      </c>
      <c r="O31" s="106">
        <v>0.1</v>
      </c>
      <c r="P31" s="74">
        <v>0</v>
      </c>
      <c r="Q31" s="74">
        <v>0</v>
      </c>
      <c r="R31" s="67">
        <v>0</v>
      </c>
      <c r="S31" s="74">
        <v>0</v>
      </c>
      <c r="T31" s="67">
        <v>0</v>
      </c>
      <c r="U31" s="105" t="s">
        <v>122</v>
      </c>
      <c r="V31" s="39" t="s">
        <v>112</v>
      </c>
    </row>
    <row r="32" spans="1:22" ht="87" customHeight="1">
      <c r="A32" s="56" t="s">
        <v>91</v>
      </c>
      <c r="B32" s="59">
        <v>4</v>
      </c>
      <c r="C32" s="92" t="s">
        <v>100</v>
      </c>
      <c r="D32" s="93">
        <v>30</v>
      </c>
      <c r="E32" s="94" t="s">
        <v>101</v>
      </c>
      <c r="F32" s="93">
        <v>7790</v>
      </c>
      <c r="G32" s="95" t="s">
        <v>102</v>
      </c>
      <c r="H32" s="99">
        <v>8</v>
      </c>
      <c r="I32" s="100" t="s">
        <v>123</v>
      </c>
      <c r="J32" s="102">
        <v>0</v>
      </c>
      <c r="K32" s="72">
        <v>0</v>
      </c>
      <c r="L32" s="65" t="s">
        <v>121</v>
      </c>
      <c r="M32" s="102">
        <v>9.8500000000000004E-2</v>
      </c>
      <c r="N32" s="102">
        <v>0.18149999999999999</v>
      </c>
      <c r="O32" s="102">
        <v>0.22</v>
      </c>
      <c r="P32" s="74">
        <v>5000000000</v>
      </c>
      <c r="Q32" s="74">
        <v>4999999999</v>
      </c>
      <c r="R32" s="67">
        <f t="shared" si="1"/>
        <v>0.99999999979999998</v>
      </c>
      <c r="S32" s="74">
        <v>4999915524</v>
      </c>
      <c r="T32" s="67">
        <f t="shared" si="2"/>
        <v>0.99998310479999997</v>
      </c>
      <c r="U32" s="103" t="s">
        <v>124</v>
      </c>
      <c r="V32" s="39" t="s">
        <v>112</v>
      </c>
    </row>
    <row r="33" spans="1:22" ht="89.25" customHeight="1">
      <c r="A33" s="56" t="s">
        <v>91</v>
      </c>
      <c r="B33" s="59">
        <v>4</v>
      </c>
      <c r="C33" s="92" t="s">
        <v>100</v>
      </c>
      <c r="D33" s="93">
        <v>30</v>
      </c>
      <c r="E33" s="94" t="s">
        <v>101</v>
      </c>
      <c r="F33" s="93">
        <v>7790</v>
      </c>
      <c r="G33" s="95" t="s">
        <v>102</v>
      </c>
      <c r="H33" s="99">
        <v>9</v>
      </c>
      <c r="I33" s="100" t="s">
        <v>125</v>
      </c>
      <c r="J33" s="102">
        <v>8.8000000000000005E-3</v>
      </c>
      <c r="K33" s="72">
        <v>8.8000000000000005E-3</v>
      </c>
      <c r="L33" s="65">
        <f>+K33/J33</f>
        <v>1</v>
      </c>
      <c r="M33" s="102">
        <v>0.37180000000000002</v>
      </c>
      <c r="N33" s="102">
        <v>0.3024</v>
      </c>
      <c r="O33" s="102">
        <v>0.11700000000000001</v>
      </c>
      <c r="P33" s="74">
        <v>9438732731</v>
      </c>
      <c r="Q33" s="74">
        <v>8887816245</v>
      </c>
      <c r="R33" s="67">
        <f t="shared" si="1"/>
        <v>0.94163236721486954</v>
      </c>
      <c r="S33" s="74">
        <v>0</v>
      </c>
      <c r="T33" s="67">
        <f t="shared" si="2"/>
        <v>0</v>
      </c>
      <c r="U33" s="103" t="s">
        <v>126</v>
      </c>
      <c r="V33" s="39" t="s">
        <v>112</v>
      </c>
    </row>
    <row r="34" spans="1:22" ht="69" customHeight="1">
      <c r="A34" s="56" t="s">
        <v>91</v>
      </c>
      <c r="B34" s="59">
        <v>4</v>
      </c>
      <c r="C34" s="92" t="s">
        <v>100</v>
      </c>
      <c r="D34" s="93">
        <v>30</v>
      </c>
      <c r="E34" s="94" t="s">
        <v>101</v>
      </c>
      <c r="F34" s="93">
        <v>7790</v>
      </c>
      <c r="G34" s="95" t="s">
        <v>102</v>
      </c>
      <c r="H34" s="99">
        <v>10</v>
      </c>
      <c r="I34" s="100" t="s">
        <v>127</v>
      </c>
      <c r="J34" s="102">
        <v>0</v>
      </c>
      <c r="K34" s="72">
        <v>0</v>
      </c>
      <c r="L34" s="65" t="s">
        <v>121</v>
      </c>
      <c r="M34" s="102">
        <v>0.15</v>
      </c>
      <c r="N34" s="102">
        <v>0.37</v>
      </c>
      <c r="O34" s="102">
        <v>0.48</v>
      </c>
      <c r="P34" s="74">
        <v>0</v>
      </c>
      <c r="Q34" s="74">
        <v>0</v>
      </c>
      <c r="R34" s="67">
        <v>0</v>
      </c>
      <c r="S34" s="74">
        <v>0</v>
      </c>
      <c r="T34" s="67">
        <v>0</v>
      </c>
      <c r="U34" s="105" t="s">
        <v>122</v>
      </c>
      <c r="V34" s="39" t="s">
        <v>112</v>
      </c>
    </row>
    <row r="35" spans="1:22" ht="87.75" customHeight="1">
      <c r="A35" s="56" t="s">
        <v>91</v>
      </c>
      <c r="B35" s="59">
        <v>4</v>
      </c>
      <c r="C35" s="92" t="s">
        <v>100</v>
      </c>
      <c r="D35" s="93">
        <v>30</v>
      </c>
      <c r="E35" s="94" t="s">
        <v>101</v>
      </c>
      <c r="F35" s="93">
        <v>7790</v>
      </c>
      <c r="G35" s="95" t="s">
        <v>102</v>
      </c>
      <c r="H35" s="99">
        <v>11</v>
      </c>
      <c r="I35" s="107" t="s">
        <v>128</v>
      </c>
      <c r="J35" s="106">
        <v>0</v>
      </c>
      <c r="K35" s="72">
        <v>0.1222</v>
      </c>
      <c r="L35" s="65">
        <v>1</v>
      </c>
      <c r="M35" s="106">
        <v>5.6099999999999997E-2</v>
      </c>
      <c r="N35" s="106">
        <v>0.35589999999999999</v>
      </c>
      <c r="O35" s="106">
        <v>0.58799999999999997</v>
      </c>
      <c r="P35" s="74">
        <v>0</v>
      </c>
      <c r="Q35" s="74">
        <v>0</v>
      </c>
      <c r="R35" s="67">
        <v>0</v>
      </c>
      <c r="S35" s="74">
        <v>0</v>
      </c>
      <c r="T35" s="67">
        <v>0</v>
      </c>
      <c r="U35" s="103" t="s">
        <v>129</v>
      </c>
      <c r="V35" s="39" t="s">
        <v>112</v>
      </c>
    </row>
    <row r="36" spans="1:22" ht="69" customHeight="1">
      <c r="A36" s="56" t="s">
        <v>91</v>
      </c>
      <c r="B36" s="59">
        <v>4</v>
      </c>
      <c r="C36" s="92" t="s">
        <v>100</v>
      </c>
      <c r="D36" s="93">
        <v>30</v>
      </c>
      <c r="E36" s="108" t="s">
        <v>101</v>
      </c>
      <c r="F36" s="109">
        <v>7914</v>
      </c>
      <c r="G36" s="60" t="s">
        <v>130</v>
      </c>
      <c r="H36" s="99">
        <v>1</v>
      </c>
      <c r="I36" s="110" t="s">
        <v>131</v>
      </c>
      <c r="J36" s="111">
        <v>0</v>
      </c>
      <c r="K36" s="111">
        <v>0</v>
      </c>
      <c r="L36" s="65" t="s">
        <v>121</v>
      </c>
      <c r="M36" s="112">
        <v>0.28000000000000003</v>
      </c>
      <c r="N36" s="112">
        <v>0.22916666666666671</v>
      </c>
      <c r="O36" s="112">
        <v>0.14583333333333334</v>
      </c>
      <c r="P36" s="113">
        <v>0</v>
      </c>
      <c r="Q36" s="113">
        <v>0</v>
      </c>
      <c r="R36" s="67">
        <v>0</v>
      </c>
      <c r="S36" s="113">
        <v>0</v>
      </c>
      <c r="T36" s="67">
        <v>0</v>
      </c>
      <c r="U36" s="114"/>
      <c r="V36" s="27"/>
    </row>
    <row r="37" spans="1:22" ht="69" customHeight="1">
      <c r="A37" s="56" t="s">
        <v>91</v>
      </c>
      <c r="B37" s="59">
        <v>4</v>
      </c>
      <c r="C37" s="92" t="s">
        <v>100</v>
      </c>
      <c r="D37" s="93">
        <v>30</v>
      </c>
      <c r="E37" s="108" t="s">
        <v>101</v>
      </c>
      <c r="F37" s="109">
        <v>7914</v>
      </c>
      <c r="G37" s="60" t="s">
        <v>130</v>
      </c>
      <c r="H37" s="115">
        <v>2</v>
      </c>
      <c r="I37" s="110" t="s">
        <v>132</v>
      </c>
      <c r="J37" s="111">
        <v>0</v>
      </c>
      <c r="K37" s="111">
        <v>0</v>
      </c>
      <c r="L37" s="65" t="s">
        <v>121</v>
      </c>
      <c r="M37" s="112">
        <v>0.85</v>
      </c>
      <c r="N37" s="112">
        <v>1</v>
      </c>
      <c r="O37" s="112">
        <v>1</v>
      </c>
      <c r="P37" s="113">
        <v>0</v>
      </c>
      <c r="Q37" s="113">
        <v>0</v>
      </c>
      <c r="R37" s="67">
        <v>0</v>
      </c>
      <c r="S37" s="113">
        <v>0</v>
      </c>
      <c r="T37" s="67">
        <v>0</v>
      </c>
      <c r="U37" s="114"/>
      <c r="V37" s="27"/>
    </row>
    <row r="38" spans="1:22" ht="102.75" customHeight="1">
      <c r="A38" s="56" t="s">
        <v>29</v>
      </c>
      <c r="B38" s="56">
        <v>2</v>
      </c>
      <c r="C38" s="57" t="s">
        <v>30</v>
      </c>
      <c r="D38" s="59">
        <v>11</v>
      </c>
      <c r="E38" s="57" t="s">
        <v>92</v>
      </c>
      <c r="F38" s="59">
        <v>7919</v>
      </c>
      <c r="G38" s="60" t="s">
        <v>133</v>
      </c>
      <c r="H38" s="61">
        <v>1</v>
      </c>
      <c r="I38" s="71" t="s">
        <v>134</v>
      </c>
      <c r="J38" s="91">
        <v>0.8</v>
      </c>
      <c r="K38" s="91">
        <v>0.8</v>
      </c>
      <c r="L38" s="65">
        <f>+K38/J38</f>
        <v>1</v>
      </c>
      <c r="M38" s="91">
        <v>0</v>
      </c>
      <c r="N38" s="91">
        <v>0</v>
      </c>
      <c r="O38" s="91"/>
      <c r="P38" s="74">
        <v>13406344333</v>
      </c>
      <c r="Q38" s="74">
        <v>13295718600</v>
      </c>
      <c r="R38" s="67">
        <f t="shared" si="1"/>
        <v>0.99174825513561571</v>
      </c>
      <c r="S38" s="74">
        <v>13031616210</v>
      </c>
      <c r="T38" s="67">
        <f t="shared" si="2"/>
        <v>0.97204844857836459</v>
      </c>
      <c r="U38" s="44" t="s">
        <v>135</v>
      </c>
      <c r="V38" s="28" t="s">
        <v>136</v>
      </c>
    </row>
    <row r="39" spans="1:22" ht="91.5" customHeight="1">
      <c r="A39" s="56" t="s">
        <v>29</v>
      </c>
      <c r="B39" s="56">
        <v>2</v>
      </c>
      <c r="C39" s="57" t="s">
        <v>30</v>
      </c>
      <c r="D39" s="59">
        <v>11</v>
      </c>
      <c r="E39" s="57" t="s">
        <v>92</v>
      </c>
      <c r="F39" s="59">
        <v>7919</v>
      </c>
      <c r="G39" s="60" t="s">
        <v>133</v>
      </c>
      <c r="H39" s="61">
        <v>2</v>
      </c>
      <c r="I39" s="116" t="s">
        <v>137</v>
      </c>
      <c r="J39" s="111">
        <v>0</v>
      </c>
      <c r="K39" s="111">
        <v>0</v>
      </c>
      <c r="L39" s="65" t="s">
        <v>121</v>
      </c>
      <c r="M39" s="111">
        <v>1</v>
      </c>
      <c r="N39" s="111">
        <v>1</v>
      </c>
      <c r="O39" s="111"/>
      <c r="P39" s="74">
        <v>0</v>
      </c>
      <c r="Q39" s="74">
        <v>0</v>
      </c>
      <c r="R39" s="67">
        <v>0</v>
      </c>
      <c r="S39" s="74">
        <v>0</v>
      </c>
      <c r="T39" s="67">
        <v>0</v>
      </c>
      <c r="U39" s="45" t="s">
        <v>138</v>
      </c>
      <c r="V39" s="29" t="s">
        <v>138</v>
      </c>
    </row>
    <row r="40" spans="1:22" ht="90" customHeight="1">
      <c r="A40" s="56" t="s">
        <v>29</v>
      </c>
      <c r="B40" s="56">
        <v>2</v>
      </c>
      <c r="C40" s="57" t="s">
        <v>30</v>
      </c>
      <c r="D40" s="59">
        <v>11</v>
      </c>
      <c r="E40" s="57" t="s">
        <v>92</v>
      </c>
      <c r="F40" s="59">
        <v>7919</v>
      </c>
      <c r="G40" s="60" t="s">
        <v>133</v>
      </c>
      <c r="H40" s="61">
        <v>3</v>
      </c>
      <c r="I40" s="116" t="s">
        <v>139</v>
      </c>
      <c r="J40" s="111">
        <v>0</v>
      </c>
      <c r="K40" s="111">
        <v>0</v>
      </c>
      <c r="L40" s="65" t="s">
        <v>121</v>
      </c>
      <c r="M40" s="111">
        <v>1</v>
      </c>
      <c r="N40" s="111">
        <v>2</v>
      </c>
      <c r="O40" s="111"/>
      <c r="P40" s="74">
        <v>0</v>
      </c>
      <c r="Q40" s="74">
        <v>0</v>
      </c>
      <c r="R40" s="67">
        <v>0</v>
      </c>
      <c r="S40" s="74">
        <v>0</v>
      </c>
      <c r="T40" s="67">
        <v>0</v>
      </c>
      <c r="U40" s="45" t="s">
        <v>138</v>
      </c>
      <c r="V40" s="29" t="s">
        <v>138</v>
      </c>
    </row>
    <row r="41" spans="1:22" ht="81.75" customHeight="1">
      <c r="A41" s="56" t="s">
        <v>29</v>
      </c>
      <c r="B41" s="56">
        <v>2</v>
      </c>
      <c r="C41" s="57" t="s">
        <v>30</v>
      </c>
      <c r="D41" s="59">
        <v>11</v>
      </c>
      <c r="E41" s="57" t="s">
        <v>92</v>
      </c>
      <c r="F41" s="59">
        <v>7919</v>
      </c>
      <c r="G41" s="60" t="s">
        <v>133</v>
      </c>
      <c r="H41" s="61">
        <v>4</v>
      </c>
      <c r="I41" s="117" t="s">
        <v>140</v>
      </c>
      <c r="J41" s="91">
        <v>0</v>
      </c>
      <c r="K41" s="111">
        <v>0</v>
      </c>
      <c r="L41" s="65" t="s">
        <v>121</v>
      </c>
      <c r="M41" s="91">
        <v>0.3</v>
      </c>
      <c r="N41" s="91">
        <v>0.3</v>
      </c>
      <c r="O41" s="91">
        <v>0.4</v>
      </c>
      <c r="P41" s="74">
        <v>0</v>
      </c>
      <c r="Q41" s="74">
        <v>0</v>
      </c>
      <c r="R41" s="67">
        <v>0</v>
      </c>
      <c r="S41" s="74">
        <v>0</v>
      </c>
      <c r="T41" s="67">
        <v>0</v>
      </c>
      <c r="U41" s="45" t="s">
        <v>138</v>
      </c>
      <c r="V41" s="29" t="s">
        <v>138</v>
      </c>
    </row>
    <row r="42" spans="1:22" ht="108.75" customHeight="1">
      <c r="A42" s="56" t="s">
        <v>91</v>
      </c>
      <c r="B42" s="56">
        <v>3</v>
      </c>
      <c r="C42" s="57" t="s">
        <v>141</v>
      </c>
      <c r="D42" s="59">
        <v>18</v>
      </c>
      <c r="E42" s="57" t="s">
        <v>142</v>
      </c>
      <c r="F42" s="56">
        <v>8069</v>
      </c>
      <c r="G42" s="60" t="s">
        <v>143</v>
      </c>
      <c r="H42" s="118">
        <v>1</v>
      </c>
      <c r="I42" s="62" t="s">
        <v>144</v>
      </c>
      <c r="J42" s="63">
        <v>0</v>
      </c>
      <c r="K42" s="119">
        <v>0</v>
      </c>
      <c r="L42" s="65" t="s">
        <v>121</v>
      </c>
      <c r="M42" s="63">
        <v>1</v>
      </c>
      <c r="N42" s="63">
        <v>1</v>
      </c>
      <c r="O42" s="63">
        <v>1</v>
      </c>
      <c r="P42" s="74">
        <v>0</v>
      </c>
      <c r="Q42" s="74">
        <v>0</v>
      </c>
      <c r="R42" s="67">
        <v>0</v>
      </c>
      <c r="S42" s="74">
        <v>0</v>
      </c>
      <c r="T42" s="67">
        <v>0</v>
      </c>
      <c r="U42" s="120" t="s">
        <v>145</v>
      </c>
      <c r="V42" s="36" t="s">
        <v>35</v>
      </c>
    </row>
    <row r="43" spans="1:22" ht="69" customHeight="1">
      <c r="A43" s="56" t="s">
        <v>91</v>
      </c>
      <c r="B43" s="56">
        <v>3</v>
      </c>
      <c r="C43" s="57" t="s">
        <v>141</v>
      </c>
      <c r="D43" s="59">
        <v>18</v>
      </c>
      <c r="E43" s="57" t="s">
        <v>142</v>
      </c>
      <c r="F43" s="56">
        <v>8069</v>
      </c>
      <c r="G43" s="60" t="s">
        <v>143</v>
      </c>
      <c r="H43" s="118">
        <v>2</v>
      </c>
      <c r="I43" s="62" t="s">
        <v>146</v>
      </c>
      <c r="J43" s="63">
        <v>1</v>
      </c>
      <c r="K43" s="119">
        <v>1.0008333333333335</v>
      </c>
      <c r="L43" s="65">
        <f t="shared" ref="L43:L73" si="4">+K43/J43</f>
        <v>1.0008333333333335</v>
      </c>
      <c r="M43" s="63">
        <v>1</v>
      </c>
      <c r="N43" s="63">
        <v>1</v>
      </c>
      <c r="O43" s="63">
        <v>1</v>
      </c>
      <c r="P43" s="74">
        <v>63180000</v>
      </c>
      <c r="Q43" s="74">
        <v>44460000</v>
      </c>
      <c r="R43" s="67">
        <f t="shared" si="1"/>
        <v>0.70370370370370372</v>
      </c>
      <c r="S43" s="74">
        <v>44460000</v>
      </c>
      <c r="T43" s="67">
        <f t="shared" si="2"/>
        <v>0.70370370370370372</v>
      </c>
      <c r="U43" s="120" t="s">
        <v>147</v>
      </c>
      <c r="V43" s="36" t="s">
        <v>35</v>
      </c>
    </row>
    <row r="44" spans="1:22" ht="93" customHeight="1">
      <c r="A44" s="56" t="s">
        <v>91</v>
      </c>
      <c r="B44" s="56">
        <v>3</v>
      </c>
      <c r="C44" s="57" t="s">
        <v>141</v>
      </c>
      <c r="D44" s="59">
        <v>18</v>
      </c>
      <c r="E44" s="57" t="s">
        <v>142</v>
      </c>
      <c r="F44" s="56">
        <v>8069</v>
      </c>
      <c r="G44" s="60" t="s">
        <v>143</v>
      </c>
      <c r="H44" s="118">
        <v>3</v>
      </c>
      <c r="I44" s="62" t="s">
        <v>148</v>
      </c>
      <c r="J44" s="63">
        <v>1</v>
      </c>
      <c r="K44" s="119">
        <v>1.0004761904761905</v>
      </c>
      <c r="L44" s="65">
        <f t="shared" si="4"/>
        <v>1.0004761904761905</v>
      </c>
      <c r="M44" s="63">
        <v>1</v>
      </c>
      <c r="N44" s="63">
        <v>1</v>
      </c>
      <c r="O44" s="63">
        <v>1</v>
      </c>
      <c r="P44" s="74">
        <v>1286173807</v>
      </c>
      <c r="Q44" s="74">
        <v>596709006</v>
      </c>
      <c r="R44" s="67">
        <f t="shared" si="1"/>
        <v>0.46394118955961605</v>
      </c>
      <c r="S44" s="74">
        <v>596709006</v>
      </c>
      <c r="T44" s="67">
        <f t="shared" si="2"/>
        <v>0.46394118955961605</v>
      </c>
      <c r="U44" s="120" t="s">
        <v>149</v>
      </c>
      <c r="V44" s="36" t="s">
        <v>35</v>
      </c>
    </row>
    <row r="45" spans="1:22" ht="100.5" customHeight="1">
      <c r="A45" s="56" t="s">
        <v>91</v>
      </c>
      <c r="B45" s="56">
        <v>3</v>
      </c>
      <c r="C45" s="57" t="s">
        <v>141</v>
      </c>
      <c r="D45" s="59">
        <v>18</v>
      </c>
      <c r="E45" s="57" t="s">
        <v>142</v>
      </c>
      <c r="F45" s="56">
        <v>8069</v>
      </c>
      <c r="G45" s="60" t="s">
        <v>143</v>
      </c>
      <c r="H45" s="118">
        <v>4</v>
      </c>
      <c r="I45" s="62" t="s">
        <v>150</v>
      </c>
      <c r="J45" s="63">
        <v>1</v>
      </c>
      <c r="K45" s="119">
        <v>1</v>
      </c>
      <c r="L45" s="65">
        <f t="shared" si="4"/>
        <v>1</v>
      </c>
      <c r="M45" s="63">
        <v>1</v>
      </c>
      <c r="N45" s="63">
        <v>1</v>
      </c>
      <c r="O45" s="63">
        <v>1</v>
      </c>
      <c r="P45" s="74">
        <v>4664885000</v>
      </c>
      <c r="Q45" s="74">
        <v>4664885000</v>
      </c>
      <c r="R45" s="67">
        <f t="shared" si="1"/>
        <v>1</v>
      </c>
      <c r="S45" s="74">
        <v>4664885000</v>
      </c>
      <c r="T45" s="67">
        <f t="shared" si="2"/>
        <v>1</v>
      </c>
      <c r="U45" s="120" t="s">
        <v>151</v>
      </c>
      <c r="V45" s="36" t="s">
        <v>35</v>
      </c>
    </row>
    <row r="46" spans="1:22" ht="91.5" customHeight="1">
      <c r="A46" s="56" t="s">
        <v>91</v>
      </c>
      <c r="B46" s="56">
        <v>3</v>
      </c>
      <c r="C46" s="57" t="s">
        <v>141</v>
      </c>
      <c r="D46" s="59">
        <v>18</v>
      </c>
      <c r="E46" s="57" t="s">
        <v>142</v>
      </c>
      <c r="F46" s="56">
        <v>8069</v>
      </c>
      <c r="G46" s="60" t="s">
        <v>143</v>
      </c>
      <c r="H46" s="118">
        <v>5</v>
      </c>
      <c r="I46" s="62" t="s">
        <v>152</v>
      </c>
      <c r="J46" s="121">
        <v>1</v>
      </c>
      <c r="K46" s="119">
        <v>1</v>
      </c>
      <c r="L46" s="65">
        <f t="shared" si="4"/>
        <v>1</v>
      </c>
      <c r="M46" s="63">
        <v>1</v>
      </c>
      <c r="N46" s="63">
        <v>1</v>
      </c>
      <c r="O46" s="63">
        <v>1</v>
      </c>
      <c r="P46" s="74">
        <v>175819632</v>
      </c>
      <c r="Q46" s="74">
        <v>124211528</v>
      </c>
      <c r="R46" s="67">
        <f t="shared" si="1"/>
        <v>0.70647132283839609</v>
      </c>
      <c r="S46" s="74">
        <v>66942867</v>
      </c>
      <c r="T46" s="67">
        <f t="shared" si="2"/>
        <v>0.38074739571744753</v>
      </c>
      <c r="U46" s="120" t="s">
        <v>153</v>
      </c>
      <c r="V46" s="36" t="s">
        <v>35</v>
      </c>
    </row>
    <row r="47" spans="1:22" ht="98.25" customHeight="1">
      <c r="A47" s="56" t="s">
        <v>22</v>
      </c>
      <c r="B47" s="56">
        <v>5</v>
      </c>
      <c r="C47" s="57" t="s">
        <v>23</v>
      </c>
      <c r="D47" s="56">
        <v>35</v>
      </c>
      <c r="E47" s="122" t="s">
        <v>154</v>
      </c>
      <c r="F47" s="56">
        <v>8108</v>
      </c>
      <c r="G47" s="69" t="s">
        <v>155</v>
      </c>
      <c r="H47" s="61">
        <v>1</v>
      </c>
      <c r="I47" s="87" t="s">
        <v>156</v>
      </c>
      <c r="J47" s="123">
        <v>1</v>
      </c>
      <c r="K47" s="64">
        <v>0.97099999999999997</v>
      </c>
      <c r="L47" s="65">
        <f t="shared" si="4"/>
        <v>0.97099999999999997</v>
      </c>
      <c r="M47" s="123">
        <v>1</v>
      </c>
      <c r="N47" s="123">
        <v>1</v>
      </c>
      <c r="O47" s="123">
        <v>1</v>
      </c>
      <c r="P47" s="66">
        <v>11037851958</v>
      </c>
      <c r="Q47" s="66">
        <v>9826924416</v>
      </c>
      <c r="R47" s="67">
        <f t="shared" si="1"/>
        <v>0.89029318869217611</v>
      </c>
      <c r="S47" s="66">
        <v>1897217368</v>
      </c>
      <c r="T47" s="67">
        <f t="shared" si="2"/>
        <v>0.17188284235185247</v>
      </c>
      <c r="U47" s="90" t="s">
        <v>157</v>
      </c>
      <c r="V47" s="90" t="s">
        <v>158</v>
      </c>
    </row>
    <row r="48" spans="1:22" ht="69" customHeight="1">
      <c r="A48" s="56" t="s">
        <v>159</v>
      </c>
      <c r="B48" s="56">
        <v>2</v>
      </c>
      <c r="C48" s="122" t="s">
        <v>160</v>
      </c>
      <c r="D48" s="59">
        <v>11</v>
      </c>
      <c r="E48" s="124" t="s">
        <v>161</v>
      </c>
      <c r="F48" s="56">
        <v>8113</v>
      </c>
      <c r="G48" s="125" t="s">
        <v>162</v>
      </c>
      <c r="H48" s="118">
        <v>1</v>
      </c>
      <c r="I48" s="87" t="s">
        <v>163</v>
      </c>
      <c r="J48" s="123">
        <v>0.1</v>
      </c>
      <c r="K48" s="119">
        <v>0.1</v>
      </c>
      <c r="L48" s="65">
        <f t="shared" si="4"/>
        <v>1</v>
      </c>
      <c r="M48" s="123">
        <v>0.35</v>
      </c>
      <c r="N48" s="123">
        <v>0.35</v>
      </c>
      <c r="O48" s="123">
        <v>0.2</v>
      </c>
      <c r="P48" s="74">
        <v>4646473243</v>
      </c>
      <c r="Q48" s="74">
        <v>4177041972</v>
      </c>
      <c r="R48" s="67">
        <f t="shared" si="1"/>
        <v>0.89897041337594974</v>
      </c>
      <c r="S48" s="74">
        <v>3650561676</v>
      </c>
      <c r="T48" s="67">
        <f t="shared" si="2"/>
        <v>0.78566290713061571</v>
      </c>
      <c r="U48" s="126" t="s">
        <v>164</v>
      </c>
      <c r="V48" s="27" t="s">
        <v>35</v>
      </c>
    </row>
    <row r="49" spans="1:22" ht="91.5" customHeight="1">
      <c r="A49" s="56" t="s">
        <v>159</v>
      </c>
      <c r="B49" s="56">
        <v>2</v>
      </c>
      <c r="C49" s="122" t="s">
        <v>160</v>
      </c>
      <c r="D49" s="59">
        <v>11</v>
      </c>
      <c r="E49" s="124" t="s">
        <v>161</v>
      </c>
      <c r="F49" s="56">
        <v>8113</v>
      </c>
      <c r="G49" s="125" t="s">
        <v>162</v>
      </c>
      <c r="H49" s="118">
        <v>2</v>
      </c>
      <c r="I49" s="87" t="s">
        <v>165</v>
      </c>
      <c r="J49" s="127">
        <v>1</v>
      </c>
      <c r="K49" s="128">
        <v>1</v>
      </c>
      <c r="L49" s="65">
        <f t="shared" si="4"/>
        <v>1</v>
      </c>
      <c r="M49" s="127">
        <v>1</v>
      </c>
      <c r="N49" s="127">
        <v>1</v>
      </c>
      <c r="O49" s="127">
        <v>1</v>
      </c>
      <c r="P49" s="89">
        <v>43399977</v>
      </c>
      <c r="Q49" s="74">
        <v>32099519</v>
      </c>
      <c r="R49" s="67">
        <f t="shared" si="1"/>
        <v>0.73962064542107941</v>
      </c>
      <c r="S49" s="74">
        <v>0</v>
      </c>
      <c r="T49" s="67">
        <f t="shared" si="2"/>
        <v>0</v>
      </c>
      <c r="U49" s="126" t="s">
        <v>166</v>
      </c>
      <c r="V49" s="27" t="s">
        <v>35</v>
      </c>
    </row>
    <row r="50" spans="1:22" ht="69" customHeight="1">
      <c r="A50" s="56" t="s">
        <v>159</v>
      </c>
      <c r="B50" s="56">
        <v>2</v>
      </c>
      <c r="C50" s="122" t="s">
        <v>160</v>
      </c>
      <c r="D50" s="59">
        <v>11</v>
      </c>
      <c r="E50" s="124" t="s">
        <v>161</v>
      </c>
      <c r="F50" s="56">
        <v>8113</v>
      </c>
      <c r="G50" s="125" t="s">
        <v>162</v>
      </c>
      <c r="H50" s="118">
        <v>3</v>
      </c>
      <c r="I50" s="87" t="s">
        <v>167</v>
      </c>
      <c r="J50" s="127">
        <v>1</v>
      </c>
      <c r="K50" s="128">
        <v>1</v>
      </c>
      <c r="L50" s="65">
        <f t="shared" si="4"/>
        <v>1</v>
      </c>
      <c r="M50" s="127">
        <v>1</v>
      </c>
      <c r="N50" s="127">
        <v>1</v>
      </c>
      <c r="O50" s="127">
        <v>1</v>
      </c>
      <c r="P50" s="74">
        <v>19576500863</v>
      </c>
      <c r="Q50" s="74">
        <v>19507132352</v>
      </c>
      <c r="R50" s="67">
        <f t="shared" si="1"/>
        <v>0.99645654187714883</v>
      </c>
      <c r="S50" s="74">
        <v>16834806675</v>
      </c>
      <c r="T50" s="67">
        <f t="shared" si="2"/>
        <v>0.85994973222299087</v>
      </c>
      <c r="U50" s="126" t="s">
        <v>168</v>
      </c>
      <c r="V50" s="27" t="s">
        <v>35</v>
      </c>
    </row>
    <row r="51" spans="1:22" ht="129.75" customHeight="1">
      <c r="A51" s="56" t="s">
        <v>22</v>
      </c>
      <c r="B51" s="59">
        <v>2</v>
      </c>
      <c r="C51" s="122" t="s">
        <v>169</v>
      </c>
      <c r="D51" s="56">
        <v>10</v>
      </c>
      <c r="E51" s="122" t="s">
        <v>170</v>
      </c>
      <c r="F51" s="56">
        <v>8119</v>
      </c>
      <c r="G51" s="69" t="s">
        <v>171</v>
      </c>
      <c r="H51" s="61">
        <v>1</v>
      </c>
      <c r="I51" s="87" t="s">
        <v>172</v>
      </c>
      <c r="J51" s="123">
        <v>1</v>
      </c>
      <c r="K51" s="64">
        <v>0.90500000000000003</v>
      </c>
      <c r="L51" s="65">
        <f t="shared" si="4"/>
        <v>0.90500000000000003</v>
      </c>
      <c r="M51" s="123">
        <v>1</v>
      </c>
      <c r="N51" s="123">
        <v>1</v>
      </c>
      <c r="O51" s="123">
        <v>1</v>
      </c>
      <c r="P51" s="129">
        <v>2740253694</v>
      </c>
      <c r="Q51" s="129">
        <v>2507671834</v>
      </c>
      <c r="R51" s="67">
        <f t="shared" si="1"/>
        <v>0.91512396808030727</v>
      </c>
      <c r="S51" s="129">
        <v>215339950</v>
      </c>
      <c r="T51" s="67">
        <f t="shared" si="2"/>
        <v>7.8583946614688885E-2</v>
      </c>
      <c r="U51" s="90" t="s">
        <v>173</v>
      </c>
      <c r="V51" s="166" t="s">
        <v>174</v>
      </c>
    </row>
    <row r="52" spans="1:22" ht="111.75" customHeight="1">
      <c r="A52" s="56" t="s">
        <v>22</v>
      </c>
      <c r="B52" s="59">
        <v>2</v>
      </c>
      <c r="C52" s="122" t="s">
        <v>169</v>
      </c>
      <c r="D52" s="56">
        <v>10</v>
      </c>
      <c r="E52" s="122" t="s">
        <v>170</v>
      </c>
      <c r="F52" s="56">
        <v>8119</v>
      </c>
      <c r="G52" s="69" t="s">
        <v>171</v>
      </c>
      <c r="H52" s="61">
        <v>2</v>
      </c>
      <c r="I52" s="87" t="s">
        <v>175</v>
      </c>
      <c r="J52" s="130" t="s">
        <v>176</v>
      </c>
      <c r="K52" s="111">
        <v>145</v>
      </c>
      <c r="L52" s="65">
        <f t="shared" si="4"/>
        <v>1</v>
      </c>
      <c r="M52" s="130" t="s">
        <v>177</v>
      </c>
      <c r="N52" s="130" t="s">
        <v>178</v>
      </c>
      <c r="O52" s="130" t="s">
        <v>179</v>
      </c>
      <c r="P52" s="129">
        <v>613851110</v>
      </c>
      <c r="Q52" s="129">
        <v>601879356</v>
      </c>
      <c r="R52" s="67">
        <f t="shared" si="1"/>
        <v>0.98049730007004465</v>
      </c>
      <c r="S52" s="129">
        <v>601879356</v>
      </c>
      <c r="T52" s="67">
        <f t="shared" si="2"/>
        <v>0.98049730007004465</v>
      </c>
      <c r="U52" s="166" t="s">
        <v>180</v>
      </c>
      <c r="V52" s="36"/>
    </row>
    <row r="53" spans="1:22" s="33" customFormat="1" ht="213" customHeight="1">
      <c r="A53" s="56" t="s">
        <v>181</v>
      </c>
      <c r="B53" s="59">
        <v>5</v>
      </c>
      <c r="C53" s="57" t="s">
        <v>23</v>
      </c>
      <c r="D53" s="59">
        <v>39</v>
      </c>
      <c r="E53" s="57" t="s">
        <v>182</v>
      </c>
      <c r="F53" s="56">
        <v>8120</v>
      </c>
      <c r="G53" s="131" t="s">
        <v>183</v>
      </c>
      <c r="H53" s="61">
        <v>1</v>
      </c>
      <c r="I53" s="132" t="s">
        <v>184</v>
      </c>
      <c r="J53" s="65">
        <v>1</v>
      </c>
      <c r="K53" s="65">
        <v>1</v>
      </c>
      <c r="L53" s="65">
        <f t="shared" si="4"/>
        <v>1</v>
      </c>
      <c r="M53" s="65">
        <v>1</v>
      </c>
      <c r="N53" s="65">
        <v>1</v>
      </c>
      <c r="O53" s="65">
        <v>1</v>
      </c>
      <c r="P53" s="74">
        <v>1748650613</v>
      </c>
      <c r="Q53" s="74">
        <v>1318183235</v>
      </c>
      <c r="R53" s="67">
        <f t="shared" si="1"/>
        <v>0.75382882389439332</v>
      </c>
      <c r="S53" s="74">
        <v>1266646982</v>
      </c>
      <c r="T53" s="67">
        <f t="shared" si="2"/>
        <v>0.72435681123682538</v>
      </c>
      <c r="U53" s="165" t="s">
        <v>185</v>
      </c>
      <c r="V53" s="34" t="s">
        <v>186</v>
      </c>
    </row>
    <row r="54" spans="1:22" s="33" customFormat="1" ht="247.5" customHeight="1">
      <c r="A54" s="56" t="s">
        <v>181</v>
      </c>
      <c r="B54" s="59">
        <v>5</v>
      </c>
      <c r="C54" s="57" t="s">
        <v>23</v>
      </c>
      <c r="D54" s="59">
        <v>39</v>
      </c>
      <c r="E54" s="57" t="s">
        <v>182</v>
      </c>
      <c r="F54" s="56">
        <v>8120</v>
      </c>
      <c r="G54" s="131" t="s">
        <v>183</v>
      </c>
      <c r="H54" s="61">
        <v>2</v>
      </c>
      <c r="I54" s="132" t="s">
        <v>187</v>
      </c>
      <c r="J54" s="65">
        <v>1</v>
      </c>
      <c r="K54" s="65">
        <v>1</v>
      </c>
      <c r="L54" s="65">
        <f t="shared" si="4"/>
        <v>1</v>
      </c>
      <c r="M54" s="65">
        <v>1</v>
      </c>
      <c r="N54" s="65">
        <v>1</v>
      </c>
      <c r="O54" s="65">
        <v>1</v>
      </c>
      <c r="P54" s="74">
        <v>761534210</v>
      </c>
      <c r="Q54" s="74">
        <v>563531856</v>
      </c>
      <c r="R54" s="67">
        <f t="shared" si="1"/>
        <v>0.7399954573281744</v>
      </c>
      <c r="S54" s="74">
        <v>0</v>
      </c>
      <c r="T54" s="67">
        <f t="shared" si="2"/>
        <v>0</v>
      </c>
      <c r="U54" s="165" t="s">
        <v>188</v>
      </c>
      <c r="V54" s="34" t="s">
        <v>186</v>
      </c>
    </row>
    <row r="55" spans="1:22" ht="96" customHeight="1">
      <c r="A55" s="56" t="s">
        <v>159</v>
      </c>
      <c r="B55" s="59">
        <v>2</v>
      </c>
      <c r="C55" s="57" t="s">
        <v>189</v>
      </c>
      <c r="D55" s="59">
        <v>11</v>
      </c>
      <c r="E55" s="57" t="s">
        <v>190</v>
      </c>
      <c r="F55" s="59">
        <v>8124</v>
      </c>
      <c r="G55" s="134" t="s">
        <v>191</v>
      </c>
      <c r="H55" s="115">
        <v>1</v>
      </c>
      <c r="I55" s="132" t="s">
        <v>192</v>
      </c>
      <c r="J55" s="91">
        <v>1</v>
      </c>
      <c r="K55" s="135">
        <v>1.0025452961960288</v>
      </c>
      <c r="L55" s="65">
        <f t="shared" si="4"/>
        <v>1.0025452961960288</v>
      </c>
      <c r="M55" s="91">
        <v>1</v>
      </c>
      <c r="N55" s="91">
        <v>1</v>
      </c>
      <c r="O55" s="91">
        <v>1</v>
      </c>
      <c r="P55" s="74">
        <v>1774999892525</v>
      </c>
      <c r="Q55" s="74">
        <v>1691158533696</v>
      </c>
      <c r="R55" s="67">
        <f t="shared" si="1"/>
        <v>0.95276542878561377</v>
      </c>
      <c r="S55" s="74">
        <v>1691007986743</v>
      </c>
      <c r="T55" s="67">
        <f t="shared" si="2"/>
        <v>0.95268061359568956</v>
      </c>
      <c r="U55" s="162" t="s">
        <v>193</v>
      </c>
      <c r="V55" s="162" t="s">
        <v>194</v>
      </c>
    </row>
    <row r="56" spans="1:22" ht="69" customHeight="1">
      <c r="A56" s="56" t="s">
        <v>159</v>
      </c>
      <c r="B56" s="59">
        <v>2</v>
      </c>
      <c r="C56" s="57" t="s">
        <v>189</v>
      </c>
      <c r="D56" s="59">
        <v>11</v>
      </c>
      <c r="E56" s="57" t="s">
        <v>190</v>
      </c>
      <c r="F56" s="59">
        <v>8124</v>
      </c>
      <c r="G56" s="134" t="s">
        <v>191</v>
      </c>
      <c r="H56" s="115">
        <v>2</v>
      </c>
      <c r="I56" s="132" t="s">
        <v>195</v>
      </c>
      <c r="J56" s="91">
        <v>1</v>
      </c>
      <c r="K56" s="135">
        <v>1</v>
      </c>
      <c r="L56" s="65">
        <f t="shared" si="4"/>
        <v>1</v>
      </c>
      <c r="M56" s="91">
        <v>1</v>
      </c>
      <c r="N56" s="91">
        <v>1</v>
      </c>
      <c r="O56" s="91">
        <v>1</v>
      </c>
      <c r="P56" s="74">
        <v>98114674921</v>
      </c>
      <c r="Q56" s="74">
        <v>93176344436</v>
      </c>
      <c r="R56" s="67">
        <f t="shared" si="1"/>
        <v>0.94966776897567828</v>
      </c>
      <c r="S56" s="74">
        <v>88922419097</v>
      </c>
      <c r="T56" s="67">
        <f t="shared" si="2"/>
        <v>0.90631110145957861</v>
      </c>
      <c r="U56" s="162" t="s">
        <v>196</v>
      </c>
      <c r="V56" s="162" t="s">
        <v>197</v>
      </c>
    </row>
    <row r="57" spans="1:22" ht="114" customHeight="1">
      <c r="A57" s="56" t="s">
        <v>159</v>
      </c>
      <c r="B57" s="59">
        <v>2</v>
      </c>
      <c r="C57" s="57" t="s">
        <v>189</v>
      </c>
      <c r="D57" s="59">
        <v>11</v>
      </c>
      <c r="E57" s="57" t="s">
        <v>190</v>
      </c>
      <c r="F57" s="59">
        <v>8124</v>
      </c>
      <c r="G57" s="134" t="s">
        <v>191</v>
      </c>
      <c r="H57" s="115">
        <v>3</v>
      </c>
      <c r="I57" s="132" t="s">
        <v>198</v>
      </c>
      <c r="J57" s="65">
        <v>1</v>
      </c>
      <c r="K57" s="135">
        <v>1</v>
      </c>
      <c r="L57" s="65">
        <f t="shared" si="4"/>
        <v>1</v>
      </c>
      <c r="M57" s="65">
        <v>1</v>
      </c>
      <c r="N57" s="65">
        <v>1</v>
      </c>
      <c r="O57" s="65">
        <v>1</v>
      </c>
      <c r="P57" s="74">
        <v>34272080</v>
      </c>
      <c r="Q57" s="74">
        <v>11119100</v>
      </c>
      <c r="R57" s="67">
        <f t="shared" si="1"/>
        <v>0.32443610075606732</v>
      </c>
      <c r="S57" s="74">
        <v>9491915</v>
      </c>
      <c r="T57" s="67">
        <f t="shared" si="2"/>
        <v>0.27695765766186353</v>
      </c>
      <c r="U57" s="162" t="s">
        <v>199</v>
      </c>
      <c r="V57" s="162" t="s">
        <v>200</v>
      </c>
    </row>
    <row r="58" spans="1:22" s="33" customFormat="1" ht="210.75" customHeight="1">
      <c r="A58" s="56" t="s">
        <v>181</v>
      </c>
      <c r="B58" s="59">
        <v>2</v>
      </c>
      <c r="C58" s="57" t="s">
        <v>201</v>
      </c>
      <c r="D58" s="56">
        <v>10</v>
      </c>
      <c r="E58" s="57" t="s">
        <v>31</v>
      </c>
      <c r="F58" s="56">
        <v>8127</v>
      </c>
      <c r="G58" s="136" t="s">
        <v>202</v>
      </c>
      <c r="H58" s="70">
        <v>1</v>
      </c>
      <c r="I58" s="137" t="s">
        <v>203</v>
      </c>
      <c r="J58" s="138">
        <v>1</v>
      </c>
      <c r="K58" s="138">
        <v>1</v>
      </c>
      <c r="L58" s="65">
        <f t="shared" si="4"/>
        <v>1</v>
      </c>
      <c r="M58" s="139">
        <v>1</v>
      </c>
      <c r="N58" s="139">
        <v>1</v>
      </c>
      <c r="O58" s="139">
        <v>1</v>
      </c>
      <c r="P58" s="74">
        <v>411828233</v>
      </c>
      <c r="Q58" s="74">
        <v>316079601</v>
      </c>
      <c r="R58" s="67">
        <f t="shared" si="1"/>
        <v>0.76750347759669013</v>
      </c>
      <c r="S58" s="74">
        <v>257576377</v>
      </c>
      <c r="T58" s="67">
        <f t="shared" si="2"/>
        <v>0.62544613593794085</v>
      </c>
      <c r="U58" s="140" t="s">
        <v>204</v>
      </c>
      <c r="V58" s="34" t="s">
        <v>186</v>
      </c>
    </row>
    <row r="59" spans="1:22" s="33" customFormat="1" ht="149.25" customHeight="1">
      <c r="A59" s="56" t="s">
        <v>181</v>
      </c>
      <c r="B59" s="59">
        <v>2</v>
      </c>
      <c r="C59" s="57" t="s">
        <v>201</v>
      </c>
      <c r="D59" s="56">
        <v>10</v>
      </c>
      <c r="E59" s="57" t="s">
        <v>205</v>
      </c>
      <c r="F59" s="56">
        <v>8127</v>
      </c>
      <c r="G59" s="136" t="s">
        <v>202</v>
      </c>
      <c r="H59" s="70">
        <v>2</v>
      </c>
      <c r="I59" s="137" t="s">
        <v>206</v>
      </c>
      <c r="J59" s="141">
        <v>20</v>
      </c>
      <c r="K59" s="141">
        <v>20</v>
      </c>
      <c r="L59" s="65">
        <f t="shared" si="4"/>
        <v>1</v>
      </c>
      <c r="M59" s="142">
        <v>20</v>
      </c>
      <c r="N59" s="142">
        <v>20</v>
      </c>
      <c r="O59" s="142">
        <v>20</v>
      </c>
      <c r="P59" s="74">
        <v>2517634017</v>
      </c>
      <c r="Q59" s="74">
        <v>2188439902</v>
      </c>
      <c r="R59" s="67">
        <f t="shared" si="1"/>
        <v>0.8692446508201116</v>
      </c>
      <c r="S59" s="74">
        <v>2110782230</v>
      </c>
      <c r="T59" s="67">
        <f t="shared" si="2"/>
        <v>0.83839915402604759</v>
      </c>
      <c r="U59" s="143" t="s">
        <v>207</v>
      </c>
      <c r="V59" s="35" t="s">
        <v>186</v>
      </c>
    </row>
    <row r="60" spans="1:22" s="33" customFormat="1" ht="177.75" customHeight="1">
      <c r="A60" s="56" t="s">
        <v>181</v>
      </c>
      <c r="B60" s="59">
        <v>2</v>
      </c>
      <c r="C60" s="57" t="s">
        <v>201</v>
      </c>
      <c r="D60" s="56">
        <v>10</v>
      </c>
      <c r="E60" s="57" t="s">
        <v>205</v>
      </c>
      <c r="F60" s="56">
        <v>8127</v>
      </c>
      <c r="G60" s="136" t="s">
        <v>202</v>
      </c>
      <c r="H60" s="70">
        <v>3</v>
      </c>
      <c r="I60" s="137" t="s">
        <v>208</v>
      </c>
      <c r="J60" s="138">
        <v>0.1</v>
      </c>
      <c r="K60" s="138">
        <v>0.1</v>
      </c>
      <c r="L60" s="65">
        <f t="shared" si="4"/>
        <v>1</v>
      </c>
      <c r="M60" s="139">
        <v>0.25</v>
      </c>
      <c r="N60" s="139">
        <v>0.3</v>
      </c>
      <c r="O60" s="139">
        <v>0.35</v>
      </c>
      <c r="P60" s="74">
        <v>4032526586</v>
      </c>
      <c r="Q60" s="74">
        <v>3592915128</v>
      </c>
      <c r="R60" s="67">
        <f t="shared" si="1"/>
        <v>0.89098361817967198</v>
      </c>
      <c r="S60" s="74">
        <v>1109991828</v>
      </c>
      <c r="T60" s="67">
        <f t="shared" si="2"/>
        <v>0.275259642888316</v>
      </c>
      <c r="U60" s="144" t="s">
        <v>209</v>
      </c>
      <c r="V60" s="35" t="s">
        <v>186</v>
      </c>
    </row>
    <row r="61" spans="1:22" ht="69" customHeight="1">
      <c r="A61" s="56" t="s">
        <v>159</v>
      </c>
      <c r="B61" s="59">
        <v>2</v>
      </c>
      <c r="C61" s="57" t="s">
        <v>30</v>
      </c>
      <c r="D61" s="59">
        <v>11</v>
      </c>
      <c r="E61" s="57" t="s">
        <v>92</v>
      </c>
      <c r="F61" s="59">
        <v>8140</v>
      </c>
      <c r="G61" s="145" t="s">
        <v>210</v>
      </c>
      <c r="H61" s="61">
        <v>1</v>
      </c>
      <c r="I61" s="62" t="s">
        <v>211</v>
      </c>
      <c r="J61" s="111">
        <v>1</v>
      </c>
      <c r="K61" s="146">
        <v>1</v>
      </c>
      <c r="L61" s="65">
        <f t="shared" si="4"/>
        <v>1</v>
      </c>
      <c r="M61" s="111">
        <v>1</v>
      </c>
      <c r="N61" s="111">
        <v>2</v>
      </c>
      <c r="O61" s="111">
        <v>3</v>
      </c>
      <c r="P61" s="74">
        <v>2511018715</v>
      </c>
      <c r="Q61" s="74">
        <v>1930807269</v>
      </c>
      <c r="R61" s="67">
        <f t="shared" si="1"/>
        <v>0.76893384245445573</v>
      </c>
      <c r="S61" s="74">
        <v>1612923075</v>
      </c>
      <c r="T61" s="67">
        <f t="shared" si="2"/>
        <v>0.64233813366858961</v>
      </c>
      <c r="U61" s="120" t="s">
        <v>212</v>
      </c>
      <c r="V61" s="40" t="s">
        <v>213</v>
      </c>
    </row>
    <row r="62" spans="1:22" ht="69" customHeight="1">
      <c r="A62" s="56" t="s">
        <v>159</v>
      </c>
      <c r="B62" s="59">
        <v>2</v>
      </c>
      <c r="C62" s="57" t="s">
        <v>30</v>
      </c>
      <c r="D62" s="59">
        <v>11</v>
      </c>
      <c r="E62" s="57" t="s">
        <v>92</v>
      </c>
      <c r="F62" s="59">
        <v>8140</v>
      </c>
      <c r="G62" s="60" t="s">
        <v>210</v>
      </c>
      <c r="H62" s="61">
        <v>2</v>
      </c>
      <c r="I62" s="96" t="s">
        <v>214</v>
      </c>
      <c r="J62" s="91">
        <v>1</v>
      </c>
      <c r="K62" s="119">
        <v>1</v>
      </c>
      <c r="L62" s="65">
        <f t="shared" si="4"/>
        <v>1</v>
      </c>
      <c r="M62" s="91">
        <v>1</v>
      </c>
      <c r="N62" s="91">
        <v>1</v>
      </c>
      <c r="O62" s="91">
        <v>1</v>
      </c>
      <c r="P62" s="74">
        <v>1689047876</v>
      </c>
      <c r="Q62" s="74">
        <v>1598571733</v>
      </c>
      <c r="R62" s="67">
        <f t="shared" si="1"/>
        <v>0.94643364212134384</v>
      </c>
      <c r="S62" s="74">
        <v>1404768599</v>
      </c>
      <c r="T62" s="67">
        <f t="shared" si="2"/>
        <v>0.83169258785415268</v>
      </c>
      <c r="U62" s="120" t="s">
        <v>215</v>
      </c>
      <c r="V62" s="40" t="s">
        <v>213</v>
      </c>
    </row>
    <row r="63" spans="1:22" ht="131.25" customHeight="1">
      <c r="A63" s="56" t="s">
        <v>29</v>
      </c>
      <c r="B63" s="59">
        <v>2</v>
      </c>
      <c r="C63" s="57" t="s">
        <v>30</v>
      </c>
      <c r="D63" s="56">
        <v>10</v>
      </c>
      <c r="E63" s="69" t="s">
        <v>31</v>
      </c>
      <c r="F63" s="70">
        <v>8141</v>
      </c>
      <c r="G63" s="69" t="s">
        <v>32</v>
      </c>
      <c r="H63" s="70">
        <v>2</v>
      </c>
      <c r="I63" s="71" t="s">
        <v>216</v>
      </c>
      <c r="J63" s="70">
        <v>4</v>
      </c>
      <c r="K63" s="81">
        <v>4</v>
      </c>
      <c r="L63" s="65">
        <f t="shared" si="4"/>
        <v>1</v>
      </c>
      <c r="M63" s="70">
        <v>4</v>
      </c>
      <c r="N63" s="70">
        <v>4</v>
      </c>
      <c r="O63" s="70">
        <v>4</v>
      </c>
      <c r="P63" s="74">
        <v>820491015</v>
      </c>
      <c r="Q63" s="74">
        <v>820491015</v>
      </c>
      <c r="R63" s="67">
        <f t="shared" si="1"/>
        <v>1</v>
      </c>
      <c r="S63" s="74">
        <v>739637612</v>
      </c>
      <c r="T63" s="67">
        <f t="shared" si="2"/>
        <v>0.90145729627520665</v>
      </c>
      <c r="U63" s="43" t="s">
        <v>217</v>
      </c>
      <c r="V63" s="26" t="s">
        <v>35</v>
      </c>
    </row>
    <row r="64" spans="1:22" ht="127.5" customHeight="1">
      <c r="A64" s="56" t="s">
        <v>29</v>
      </c>
      <c r="B64" s="59">
        <v>2</v>
      </c>
      <c r="C64" s="57" t="s">
        <v>30</v>
      </c>
      <c r="D64" s="56">
        <v>10</v>
      </c>
      <c r="E64" s="69" t="s">
        <v>31</v>
      </c>
      <c r="F64" s="70">
        <v>8141</v>
      </c>
      <c r="G64" s="69" t="s">
        <v>32</v>
      </c>
      <c r="H64" s="70">
        <v>7</v>
      </c>
      <c r="I64" s="71" t="s">
        <v>218</v>
      </c>
      <c r="J64" s="75">
        <v>1</v>
      </c>
      <c r="K64" s="119">
        <v>1</v>
      </c>
      <c r="L64" s="65">
        <f t="shared" si="4"/>
        <v>1</v>
      </c>
      <c r="M64" s="75">
        <v>1</v>
      </c>
      <c r="N64" s="75">
        <v>1</v>
      </c>
      <c r="O64" s="75">
        <v>1</v>
      </c>
      <c r="P64" s="74">
        <v>1614158701</v>
      </c>
      <c r="Q64" s="74">
        <v>1614158701</v>
      </c>
      <c r="R64" s="67">
        <f t="shared" si="1"/>
        <v>1</v>
      </c>
      <c r="S64" s="74">
        <v>1574103733</v>
      </c>
      <c r="T64" s="67">
        <f t="shared" si="2"/>
        <v>0.97518523551916847</v>
      </c>
      <c r="U64" s="43" t="s">
        <v>219</v>
      </c>
      <c r="V64" s="25" t="s">
        <v>220</v>
      </c>
    </row>
    <row r="65" spans="1:22" ht="102.75" customHeight="1">
      <c r="A65" s="56" t="s">
        <v>29</v>
      </c>
      <c r="B65" s="59">
        <v>2</v>
      </c>
      <c r="C65" s="57" t="s">
        <v>30</v>
      </c>
      <c r="D65" s="56">
        <v>10</v>
      </c>
      <c r="E65" s="69" t="s">
        <v>31</v>
      </c>
      <c r="F65" s="70">
        <v>8141</v>
      </c>
      <c r="G65" s="69" t="s">
        <v>32</v>
      </c>
      <c r="H65" s="70">
        <v>8</v>
      </c>
      <c r="I65" s="76" t="s">
        <v>221</v>
      </c>
      <c r="J65" s="75">
        <v>1</v>
      </c>
      <c r="K65" s="119">
        <v>1</v>
      </c>
      <c r="L65" s="65">
        <f t="shared" si="4"/>
        <v>1</v>
      </c>
      <c r="M65" s="75">
        <v>1</v>
      </c>
      <c r="N65" s="75">
        <v>1</v>
      </c>
      <c r="O65" s="75">
        <v>1</v>
      </c>
      <c r="P65" s="74">
        <v>36437423</v>
      </c>
      <c r="Q65" s="74">
        <v>36437423</v>
      </c>
      <c r="R65" s="67">
        <f t="shared" si="1"/>
        <v>1</v>
      </c>
      <c r="S65" s="74">
        <v>2592352</v>
      </c>
      <c r="T65" s="67">
        <f t="shared" si="2"/>
        <v>7.1145316725609267E-2</v>
      </c>
      <c r="U65" s="43" t="s">
        <v>222</v>
      </c>
      <c r="V65" s="25" t="s">
        <v>223</v>
      </c>
    </row>
    <row r="66" spans="1:22" ht="86.25" customHeight="1">
      <c r="A66" s="56" t="s">
        <v>29</v>
      </c>
      <c r="B66" s="59">
        <v>2</v>
      </c>
      <c r="C66" s="57" t="s">
        <v>30</v>
      </c>
      <c r="D66" s="56">
        <v>10</v>
      </c>
      <c r="E66" s="69" t="s">
        <v>31</v>
      </c>
      <c r="F66" s="70">
        <v>8141</v>
      </c>
      <c r="G66" s="69" t="s">
        <v>32</v>
      </c>
      <c r="H66" s="70">
        <v>9</v>
      </c>
      <c r="I66" s="76" t="s">
        <v>224</v>
      </c>
      <c r="J66" s="147">
        <v>20</v>
      </c>
      <c r="K66" s="81">
        <v>20</v>
      </c>
      <c r="L66" s="65">
        <f t="shared" si="4"/>
        <v>1</v>
      </c>
      <c r="M66" s="80">
        <v>20</v>
      </c>
      <c r="N66" s="80">
        <v>20</v>
      </c>
      <c r="O66" s="80">
        <v>20</v>
      </c>
      <c r="P66" s="74">
        <v>1197187353</v>
      </c>
      <c r="Q66" s="74">
        <v>1197187353</v>
      </c>
      <c r="R66" s="67">
        <f t="shared" si="1"/>
        <v>1</v>
      </c>
      <c r="S66" s="74">
        <v>1093928721</v>
      </c>
      <c r="T66" s="67">
        <f t="shared" si="2"/>
        <v>0.91374897860285031</v>
      </c>
      <c r="U66" s="43" t="s">
        <v>225</v>
      </c>
      <c r="V66" s="25" t="s">
        <v>226</v>
      </c>
    </row>
    <row r="67" spans="1:22" ht="97.5" customHeight="1">
      <c r="A67" s="56" t="s">
        <v>29</v>
      </c>
      <c r="B67" s="59">
        <v>2</v>
      </c>
      <c r="C67" s="57" t="s">
        <v>30</v>
      </c>
      <c r="D67" s="56">
        <v>10</v>
      </c>
      <c r="E67" s="69" t="s">
        <v>31</v>
      </c>
      <c r="F67" s="70">
        <v>8141</v>
      </c>
      <c r="G67" s="69" t="s">
        <v>32</v>
      </c>
      <c r="H67" s="70">
        <v>10</v>
      </c>
      <c r="I67" s="76" t="s">
        <v>227</v>
      </c>
      <c r="J67" s="80">
        <v>7734</v>
      </c>
      <c r="K67" s="81">
        <v>11715</v>
      </c>
      <c r="L67" s="65">
        <f t="shared" si="4"/>
        <v>1.5147401086113266</v>
      </c>
      <c r="M67" s="80">
        <v>20000</v>
      </c>
      <c r="N67" s="80">
        <v>26100</v>
      </c>
      <c r="O67" s="80">
        <v>26166</v>
      </c>
      <c r="P67" s="74">
        <v>1885150685</v>
      </c>
      <c r="Q67" s="74">
        <v>1885150685</v>
      </c>
      <c r="R67" s="67">
        <f t="shared" si="1"/>
        <v>1</v>
      </c>
      <c r="S67" s="74">
        <v>1655719290</v>
      </c>
      <c r="T67" s="67">
        <f t="shared" si="2"/>
        <v>0.87829546103366263</v>
      </c>
      <c r="U67" s="43" t="s">
        <v>228</v>
      </c>
      <c r="V67" s="25" t="s">
        <v>229</v>
      </c>
    </row>
    <row r="68" spans="1:22" ht="81.75" customHeight="1">
      <c r="A68" s="56" t="s">
        <v>29</v>
      </c>
      <c r="B68" s="59">
        <v>2</v>
      </c>
      <c r="C68" s="57" t="s">
        <v>30</v>
      </c>
      <c r="D68" s="56">
        <v>10</v>
      </c>
      <c r="E68" s="69" t="s">
        <v>31</v>
      </c>
      <c r="F68" s="70">
        <v>8141</v>
      </c>
      <c r="G68" s="69" t="s">
        <v>32</v>
      </c>
      <c r="H68" s="70">
        <v>11</v>
      </c>
      <c r="I68" s="76" t="s">
        <v>230</v>
      </c>
      <c r="J68" s="75">
        <v>1</v>
      </c>
      <c r="K68" s="119">
        <v>1</v>
      </c>
      <c r="L68" s="65">
        <f t="shared" si="4"/>
        <v>1</v>
      </c>
      <c r="M68" s="73">
        <v>1</v>
      </c>
      <c r="N68" s="73">
        <v>1</v>
      </c>
      <c r="O68" s="73">
        <v>1</v>
      </c>
      <c r="P68" s="74">
        <v>432381644</v>
      </c>
      <c r="Q68" s="74">
        <v>432381644</v>
      </c>
      <c r="R68" s="67">
        <f t="shared" ref="R68:R94" si="5">+Q68/P68</f>
        <v>1</v>
      </c>
      <c r="S68" s="74">
        <v>390480091</v>
      </c>
      <c r="T68" s="67">
        <f t="shared" ref="T68:T94" si="6">+S68/P68</f>
        <v>0.90309127692756541</v>
      </c>
      <c r="U68" s="43" t="s">
        <v>231</v>
      </c>
      <c r="V68" s="25" t="s">
        <v>232</v>
      </c>
    </row>
    <row r="69" spans="1:22" ht="96.75" customHeight="1">
      <c r="A69" s="56" t="s">
        <v>29</v>
      </c>
      <c r="B69" s="59">
        <v>2</v>
      </c>
      <c r="C69" s="57" t="s">
        <v>30</v>
      </c>
      <c r="D69" s="56">
        <v>10</v>
      </c>
      <c r="E69" s="69" t="s">
        <v>31</v>
      </c>
      <c r="F69" s="70">
        <v>8141</v>
      </c>
      <c r="G69" s="69" t="s">
        <v>32</v>
      </c>
      <c r="H69" s="70">
        <v>12</v>
      </c>
      <c r="I69" s="76" t="s">
        <v>233</v>
      </c>
      <c r="J69" s="75">
        <v>1</v>
      </c>
      <c r="K69" s="119">
        <v>1</v>
      </c>
      <c r="L69" s="65">
        <f t="shared" si="4"/>
        <v>1</v>
      </c>
      <c r="M69" s="73">
        <v>1</v>
      </c>
      <c r="N69" s="73">
        <v>1</v>
      </c>
      <c r="O69" s="73">
        <v>1</v>
      </c>
      <c r="P69" s="74">
        <v>523210393</v>
      </c>
      <c r="Q69" s="74">
        <v>523210393</v>
      </c>
      <c r="R69" s="67">
        <f t="shared" si="5"/>
        <v>1</v>
      </c>
      <c r="S69" s="74">
        <v>475381250</v>
      </c>
      <c r="T69" s="67">
        <f t="shared" si="6"/>
        <v>0.90858525816783609</v>
      </c>
      <c r="U69" s="43" t="s">
        <v>234</v>
      </c>
      <c r="V69" s="26" t="s">
        <v>35</v>
      </c>
    </row>
    <row r="70" spans="1:22" ht="153.75" customHeight="1">
      <c r="A70" s="56" t="s">
        <v>29</v>
      </c>
      <c r="B70" s="59">
        <v>2</v>
      </c>
      <c r="C70" s="57" t="s">
        <v>30</v>
      </c>
      <c r="D70" s="56">
        <v>10</v>
      </c>
      <c r="E70" s="69" t="s">
        <v>31</v>
      </c>
      <c r="F70" s="70">
        <v>8141</v>
      </c>
      <c r="G70" s="69" t="s">
        <v>32</v>
      </c>
      <c r="H70" s="70">
        <v>13</v>
      </c>
      <c r="I70" s="76" t="s">
        <v>235</v>
      </c>
      <c r="J70" s="75">
        <v>1</v>
      </c>
      <c r="K70" s="119">
        <v>1</v>
      </c>
      <c r="L70" s="65">
        <f t="shared" si="4"/>
        <v>1</v>
      </c>
      <c r="M70" s="73">
        <v>1</v>
      </c>
      <c r="N70" s="73">
        <v>1</v>
      </c>
      <c r="O70" s="73">
        <v>1</v>
      </c>
      <c r="P70" s="74">
        <v>538422428</v>
      </c>
      <c r="Q70" s="74">
        <v>538422428</v>
      </c>
      <c r="R70" s="67">
        <f t="shared" si="5"/>
        <v>1</v>
      </c>
      <c r="S70" s="74">
        <v>490458157</v>
      </c>
      <c r="T70" s="67">
        <f t="shared" si="6"/>
        <v>0.91091702628702531</v>
      </c>
      <c r="U70" s="43" t="s">
        <v>236</v>
      </c>
      <c r="V70" s="25" t="s">
        <v>237</v>
      </c>
    </row>
    <row r="71" spans="1:22" ht="181.5" customHeight="1">
      <c r="A71" s="56" t="s">
        <v>29</v>
      </c>
      <c r="B71" s="59">
        <v>2</v>
      </c>
      <c r="C71" s="57" t="s">
        <v>30</v>
      </c>
      <c r="D71" s="56">
        <v>10</v>
      </c>
      <c r="E71" s="69" t="s">
        <v>31</v>
      </c>
      <c r="F71" s="70">
        <v>8141</v>
      </c>
      <c r="G71" s="69" t="s">
        <v>32</v>
      </c>
      <c r="H71" s="70">
        <v>14</v>
      </c>
      <c r="I71" s="76" t="s">
        <v>238</v>
      </c>
      <c r="J71" s="75">
        <v>1</v>
      </c>
      <c r="K71" s="119">
        <v>1</v>
      </c>
      <c r="L71" s="65">
        <f t="shared" si="4"/>
        <v>1</v>
      </c>
      <c r="M71" s="77">
        <v>1</v>
      </c>
      <c r="N71" s="79">
        <v>1</v>
      </c>
      <c r="O71" s="79">
        <v>1</v>
      </c>
      <c r="P71" s="74">
        <v>421858893</v>
      </c>
      <c r="Q71" s="74">
        <v>421858893</v>
      </c>
      <c r="R71" s="67">
        <f t="shared" si="5"/>
        <v>1</v>
      </c>
      <c r="S71" s="74">
        <v>379424810</v>
      </c>
      <c r="T71" s="67">
        <f t="shared" si="6"/>
        <v>0.89941166654509763</v>
      </c>
      <c r="U71" s="43" t="s">
        <v>239</v>
      </c>
      <c r="V71" s="25" t="s">
        <v>240</v>
      </c>
    </row>
    <row r="72" spans="1:22" ht="96.75" customHeight="1">
      <c r="A72" s="56" t="s">
        <v>29</v>
      </c>
      <c r="B72" s="59">
        <v>2</v>
      </c>
      <c r="C72" s="57" t="s">
        <v>30</v>
      </c>
      <c r="D72" s="56">
        <v>10</v>
      </c>
      <c r="E72" s="69" t="s">
        <v>31</v>
      </c>
      <c r="F72" s="70">
        <v>8141</v>
      </c>
      <c r="G72" s="69" t="s">
        <v>32</v>
      </c>
      <c r="H72" s="70">
        <v>15</v>
      </c>
      <c r="I72" s="76" t="s">
        <v>241</v>
      </c>
      <c r="J72" s="75">
        <v>1</v>
      </c>
      <c r="K72" s="119">
        <v>1</v>
      </c>
      <c r="L72" s="65">
        <f t="shared" si="4"/>
        <v>1</v>
      </c>
      <c r="M72" s="73">
        <v>1</v>
      </c>
      <c r="N72" s="73">
        <v>1</v>
      </c>
      <c r="O72" s="73">
        <v>1</v>
      </c>
      <c r="P72" s="74">
        <v>23548169</v>
      </c>
      <c r="Q72" s="74">
        <v>23548169</v>
      </c>
      <c r="R72" s="67">
        <f t="shared" si="5"/>
        <v>1</v>
      </c>
      <c r="S72" s="74">
        <v>1254568</v>
      </c>
      <c r="T72" s="67">
        <f t="shared" si="6"/>
        <v>5.3276668771996667E-2</v>
      </c>
      <c r="U72" s="46" t="s">
        <v>242</v>
      </c>
      <c r="V72" s="25" t="s">
        <v>243</v>
      </c>
    </row>
    <row r="73" spans="1:22" ht="93.75" customHeight="1">
      <c r="A73" s="56" t="s">
        <v>29</v>
      </c>
      <c r="B73" s="59">
        <v>2</v>
      </c>
      <c r="C73" s="57" t="s">
        <v>30</v>
      </c>
      <c r="D73" s="56">
        <v>10</v>
      </c>
      <c r="E73" s="69" t="s">
        <v>31</v>
      </c>
      <c r="F73" s="70">
        <v>8141</v>
      </c>
      <c r="G73" s="69" t="s">
        <v>32</v>
      </c>
      <c r="H73" s="70">
        <v>16</v>
      </c>
      <c r="I73" s="76" t="s">
        <v>244</v>
      </c>
      <c r="J73" s="148">
        <v>1</v>
      </c>
      <c r="K73" s="119">
        <v>1</v>
      </c>
      <c r="L73" s="65">
        <f t="shared" si="4"/>
        <v>1</v>
      </c>
      <c r="M73" s="79">
        <v>1</v>
      </c>
      <c r="N73" s="79">
        <v>1</v>
      </c>
      <c r="O73" s="79">
        <v>1</v>
      </c>
      <c r="P73" s="74">
        <v>1045101863</v>
      </c>
      <c r="Q73" s="74">
        <v>1045101863</v>
      </c>
      <c r="R73" s="67">
        <f t="shared" si="5"/>
        <v>1</v>
      </c>
      <c r="S73" s="74">
        <v>950742118</v>
      </c>
      <c r="T73" s="67">
        <f t="shared" si="6"/>
        <v>0.90971239422620764</v>
      </c>
      <c r="U73" s="43" t="s">
        <v>245</v>
      </c>
      <c r="V73" s="25" t="s">
        <v>246</v>
      </c>
    </row>
    <row r="74" spans="1:22" ht="69" customHeight="1">
      <c r="A74" s="56" t="s">
        <v>29</v>
      </c>
      <c r="B74" s="59">
        <v>2</v>
      </c>
      <c r="C74" s="57" t="s">
        <v>30</v>
      </c>
      <c r="D74" s="56">
        <v>10</v>
      </c>
      <c r="E74" s="69" t="s">
        <v>31</v>
      </c>
      <c r="F74" s="70">
        <v>8141</v>
      </c>
      <c r="G74" s="69" t="s">
        <v>32</v>
      </c>
      <c r="H74" s="70">
        <v>17</v>
      </c>
      <c r="I74" s="76" t="s">
        <v>247</v>
      </c>
      <c r="J74" s="73" t="s">
        <v>248</v>
      </c>
      <c r="K74" s="72">
        <v>9.0700000000000003E-2</v>
      </c>
      <c r="L74" s="78">
        <f>+K74/10%</f>
        <v>0.90700000000000003</v>
      </c>
      <c r="M74" s="73" t="s">
        <v>249</v>
      </c>
      <c r="N74" s="73" t="s">
        <v>249</v>
      </c>
      <c r="O74" s="73" t="s">
        <v>249</v>
      </c>
      <c r="P74" s="74">
        <v>596152182</v>
      </c>
      <c r="Q74" s="74">
        <v>596152182</v>
      </c>
      <c r="R74" s="67">
        <f t="shared" si="5"/>
        <v>1</v>
      </c>
      <c r="S74" s="74">
        <v>531461171</v>
      </c>
      <c r="T74" s="67">
        <f t="shared" si="6"/>
        <v>0.89148574314871831</v>
      </c>
      <c r="U74" s="43" t="s">
        <v>250</v>
      </c>
      <c r="V74" s="25" t="s">
        <v>251</v>
      </c>
    </row>
    <row r="75" spans="1:22" ht="198.75" customHeight="1">
      <c r="A75" s="56" t="s">
        <v>29</v>
      </c>
      <c r="B75" s="59">
        <v>2</v>
      </c>
      <c r="C75" s="57" t="s">
        <v>30</v>
      </c>
      <c r="D75" s="56">
        <v>10</v>
      </c>
      <c r="E75" s="69" t="s">
        <v>31</v>
      </c>
      <c r="F75" s="70">
        <v>8141</v>
      </c>
      <c r="G75" s="69" t="s">
        <v>32</v>
      </c>
      <c r="H75" s="70">
        <v>21</v>
      </c>
      <c r="I75" s="71" t="s">
        <v>252</v>
      </c>
      <c r="J75" s="149" t="s">
        <v>253</v>
      </c>
      <c r="K75" s="81" t="s">
        <v>254</v>
      </c>
      <c r="L75" s="150" t="s">
        <v>255</v>
      </c>
      <c r="M75" s="149" t="s">
        <v>253</v>
      </c>
      <c r="N75" s="149" t="s">
        <v>253</v>
      </c>
      <c r="O75" s="149" t="s">
        <v>253</v>
      </c>
      <c r="P75" s="74">
        <v>300627468</v>
      </c>
      <c r="Q75" s="74">
        <v>300627468</v>
      </c>
      <c r="R75" s="67">
        <f t="shared" si="5"/>
        <v>1</v>
      </c>
      <c r="S75" s="74">
        <v>271177516</v>
      </c>
      <c r="T75" s="67">
        <f t="shared" si="6"/>
        <v>0.90203838592686414</v>
      </c>
      <c r="U75" s="43" t="s">
        <v>256</v>
      </c>
      <c r="V75" s="25" t="s">
        <v>257</v>
      </c>
    </row>
    <row r="76" spans="1:22" ht="158.25" customHeight="1">
      <c r="A76" s="56" t="s">
        <v>29</v>
      </c>
      <c r="B76" s="59">
        <v>2</v>
      </c>
      <c r="C76" s="57" t="s">
        <v>30</v>
      </c>
      <c r="D76" s="56">
        <v>10</v>
      </c>
      <c r="E76" s="69" t="s">
        <v>31</v>
      </c>
      <c r="F76" s="70">
        <v>8141</v>
      </c>
      <c r="G76" s="69" t="s">
        <v>32</v>
      </c>
      <c r="H76" s="70">
        <v>23</v>
      </c>
      <c r="I76" s="71" t="s">
        <v>258</v>
      </c>
      <c r="J76" s="73" t="s">
        <v>259</v>
      </c>
      <c r="K76" s="81" t="s">
        <v>260</v>
      </c>
      <c r="L76" s="150" t="s">
        <v>255</v>
      </c>
      <c r="M76" s="73" t="s">
        <v>259</v>
      </c>
      <c r="N76" s="73" t="s">
        <v>259</v>
      </c>
      <c r="O76" s="73" t="s">
        <v>259</v>
      </c>
      <c r="P76" s="74">
        <v>624742375</v>
      </c>
      <c r="Q76" s="74">
        <v>624742375</v>
      </c>
      <c r="R76" s="67">
        <f t="shared" si="5"/>
        <v>1</v>
      </c>
      <c r="S76" s="74">
        <v>562810488</v>
      </c>
      <c r="T76" s="67">
        <f t="shared" si="6"/>
        <v>0.9008681186385028</v>
      </c>
      <c r="U76" s="46" t="s">
        <v>261</v>
      </c>
      <c r="V76" s="26" t="s">
        <v>35</v>
      </c>
    </row>
    <row r="77" spans="1:22" ht="95.25" customHeight="1">
      <c r="A77" s="56" t="s">
        <v>29</v>
      </c>
      <c r="B77" s="59">
        <v>2</v>
      </c>
      <c r="C77" s="57" t="s">
        <v>30</v>
      </c>
      <c r="D77" s="56">
        <v>10</v>
      </c>
      <c r="E77" s="69" t="s">
        <v>31</v>
      </c>
      <c r="F77" s="70">
        <v>8141</v>
      </c>
      <c r="G77" s="69" t="s">
        <v>32</v>
      </c>
      <c r="H77" s="70">
        <v>25</v>
      </c>
      <c r="I77" s="71" t="s">
        <v>262</v>
      </c>
      <c r="J77" s="73" t="s">
        <v>263</v>
      </c>
      <c r="K77" s="128" t="s">
        <v>264</v>
      </c>
      <c r="L77" s="150" t="s">
        <v>255</v>
      </c>
      <c r="M77" s="73" t="s">
        <v>263</v>
      </c>
      <c r="N77" s="79" t="s">
        <v>263</v>
      </c>
      <c r="O77" s="73" t="s">
        <v>263</v>
      </c>
      <c r="P77" s="74">
        <v>540643772</v>
      </c>
      <c r="Q77" s="74">
        <v>540643772</v>
      </c>
      <c r="R77" s="67">
        <f t="shared" si="5"/>
        <v>1</v>
      </c>
      <c r="S77" s="74">
        <v>492572101</v>
      </c>
      <c r="T77" s="67">
        <f t="shared" si="6"/>
        <v>0.91108438959322735</v>
      </c>
      <c r="U77" s="43" t="s">
        <v>265</v>
      </c>
      <c r="V77" s="25" t="s">
        <v>266</v>
      </c>
    </row>
    <row r="78" spans="1:22" ht="69" customHeight="1">
      <c r="A78" s="56" t="s">
        <v>29</v>
      </c>
      <c r="B78" s="59">
        <v>2</v>
      </c>
      <c r="C78" s="57" t="s">
        <v>30</v>
      </c>
      <c r="D78" s="56">
        <v>10</v>
      </c>
      <c r="E78" s="69" t="s">
        <v>31</v>
      </c>
      <c r="F78" s="70">
        <v>8141</v>
      </c>
      <c r="G78" s="69" t="s">
        <v>32</v>
      </c>
      <c r="H78" s="70">
        <v>26</v>
      </c>
      <c r="I78" s="76" t="s">
        <v>267</v>
      </c>
      <c r="J78" s="79">
        <v>0.125</v>
      </c>
      <c r="K78" s="72">
        <v>0.1226</v>
      </c>
      <c r="L78" s="78">
        <f>+J78/K78</f>
        <v>1.0195758564437194</v>
      </c>
      <c r="M78" s="79">
        <v>0.12</v>
      </c>
      <c r="N78" s="79">
        <v>0.11700000000000001</v>
      </c>
      <c r="O78" s="79">
        <v>0.11</v>
      </c>
      <c r="P78" s="74">
        <v>1219738245</v>
      </c>
      <c r="Q78" s="74">
        <v>1219738245</v>
      </c>
      <c r="R78" s="67">
        <f t="shared" si="5"/>
        <v>1</v>
      </c>
      <c r="S78" s="74">
        <v>1098337815</v>
      </c>
      <c r="T78" s="67">
        <f t="shared" si="6"/>
        <v>0.90047009635251696</v>
      </c>
      <c r="U78" s="43" t="s">
        <v>268</v>
      </c>
      <c r="V78" s="25" t="s">
        <v>269</v>
      </c>
    </row>
    <row r="79" spans="1:22" ht="69" customHeight="1">
      <c r="A79" s="56" t="s">
        <v>29</v>
      </c>
      <c r="B79" s="59">
        <v>2</v>
      </c>
      <c r="C79" s="57" t="s">
        <v>30</v>
      </c>
      <c r="D79" s="56">
        <v>10</v>
      </c>
      <c r="E79" s="69" t="s">
        <v>31</v>
      </c>
      <c r="F79" s="70">
        <v>8141</v>
      </c>
      <c r="G79" s="69" t="s">
        <v>32</v>
      </c>
      <c r="H79" s="70">
        <v>29</v>
      </c>
      <c r="I79" s="71" t="s">
        <v>270</v>
      </c>
      <c r="J79" s="79">
        <v>0.16400000000000001</v>
      </c>
      <c r="K79" s="72">
        <v>0.15509999999999999</v>
      </c>
      <c r="L79" s="78">
        <f>+J79/K79</f>
        <v>1.0573823339780788</v>
      </c>
      <c r="M79" s="79" t="s">
        <v>271</v>
      </c>
      <c r="N79" s="79">
        <v>0.16</v>
      </c>
      <c r="O79" s="79">
        <v>0.157</v>
      </c>
      <c r="P79" s="74">
        <v>341509279</v>
      </c>
      <c r="Q79" s="74">
        <v>341509279</v>
      </c>
      <c r="R79" s="67">
        <f t="shared" si="5"/>
        <v>1</v>
      </c>
      <c r="S79" s="74">
        <v>308461826</v>
      </c>
      <c r="T79" s="67">
        <f t="shared" si="6"/>
        <v>0.90323117106285122</v>
      </c>
      <c r="U79" s="43" t="s">
        <v>272</v>
      </c>
      <c r="V79" s="25" t="s">
        <v>273</v>
      </c>
    </row>
    <row r="80" spans="1:22" ht="69" customHeight="1">
      <c r="A80" s="56" t="s">
        <v>29</v>
      </c>
      <c r="B80" s="59">
        <v>2</v>
      </c>
      <c r="C80" s="57" t="s">
        <v>30</v>
      </c>
      <c r="D80" s="56">
        <v>10</v>
      </c>
      <c r="E80" s="69" t="s">
        <v>31</v>
      </c>
      <c r="F80" s="70">
        <v>8141</v>
      </c>
      <c r="G80" s="69" t="s">
        <v>32</v>
      </c>
      <c r="H80" s="70">
        <v>30</v>
      </c>
      <c r="I80" s="76" t="s">
        <v>274</v>
      </c>
      <c r="J80" s="79">
        <v>0.36899999999999999</v>
      </c>
      <c r="K80" s="72">
        <v>0.25459999999999999</v>
      </c>
      <c r="L80" s="78">
        <f>+J80/K80</f>
        <v>1.4493322859387274</v>
      </c>
      <c r="M80" s="79">
        <v>0.36399999999999999</v>
      </c>
      <c r="N80" s="79">
        <v>0.35899999999999999</v>
      </c>
      <c r="O80" s="79">
        <v>0.35399999999999998</v>
      </c>
      <c r="P80" s="74">
        <v>1035231770</v>
      </c>
      <c r="Q80" s="74">
        <v>1035231770</v>
      </c>
      <c r="R80" s="67">
        <f t="shared" si="5"/>
        <v>1</v>
      </c>
      <c r="S80" s="74">
        <v>936800607</v>
      </c>
      <c r="T80" s="67">
        <f t="shared" si="6"/>
        <v>0.90491871882950425</v>
      </c>
      <c r="U80" s="43" t="s">
        <v>275</v>
      </c>
      <c r="V80" s="25" t="s">
        <v>276</v>
      </c>
    </row>
    <row r="81" spans="1:22" ht="195" customHeight="1">
      <c r="A81" s="56" t="s">
        <v>29</v>
      </c>
      <c r="B81" s="59">
        <v>2</v>
      </c>
      <c r="C81" s="57" t="s">
        <v>30</v>
      </c>
      <c r="D81" s="56">
        <v>10</v>
      </c>
      <c r="E81" s="69" t="s">
        <v>31</v>
      </c>
      <c r="F81" s="70">
        <v>8141</v>
      </c>
      <c r="G81" s="69" t="s">
        <v>32</v>
      </c>
      <c r="H81" s="70">
        <v>36</v>
      </c>
      <c r="I81" s="76" t="s">
        <v>277</v>
      </c>
      <c r="J81" s="151" t="s">
        <v>278</v>
      </c>
      <c r="K81" s="81" t="s">
        <v>279</v>
      </c>
      <c r="L81" s="150" t="s">
        <v>255</v>
      </c>
      <c r="M81" s="151" t="s">
        <v>280</v>
      </c>
      <c r="N81" s="151" t="s">
        <v>281</v>
      </c>
      <c r="O81" s="151" t="s">
        <v>281</v>
      </c>
      <c r="P81" s="74">
        <v>1782769959</v>
      </c>
      <c r="Q81" s="74">
        <v>1120479959</v>
      </c>
      <c r="R81" s="67">
        <f t="shared" si="5"/>
        <v>0.62850507063093275</v>
      </c>
      <c r="S81" s="74">
        <v>1011039231</v>
      </c>
      <c r="T81" s="67">
        <f t="shared" si="6"/>
        <v>0.56711704496474524</v>
      </c>
      <c r="U81" s="46" t="s">
        <v>282</v>
      </c>
      <c r="V81" s="30" t="s">
        <v>283</v>
      </c>
    </row>
    <row r="82" spans="1:22" ht="69" customHeight="1">
      <c r="A82" s="56" t="s">
        <v>29</v>
      </c>
      <c r="B82" s="59">
        <v>2</v>
      </c>
      <c r="C82" s="57" t="s">
        <v>30</v>
      </c>
      <c r="D82" s="56">
        <v>10</v>
      </c>
      <c r="E82" s="69" t="s">
        <v>31</v>
      </c>
      <c r="F82" s="70">
        <v>8141</v>
      </c>
      <c r="G82" s="69" t="s">
        <v>32</v>
      </c>
      <c r="H82" s="70">
        <v>37</v>
      </c>
      <c r="I82" s="71" t="s">
        <v>284</v>
      </c>
      <c r="J82" s="151">
        <v>0</v>
      </c>
      <c r="K82" s="128">
        <v>0</v>
      </c>
      <c r="L82" s="65" t="s">
        <v>121</v>
      </c>
      <c r="M82" s="111">
        <v>1</v>
      </c>
      <c r="N82" s="151">
        <v>0</v>
      </c>
      <c r="O82" s="151">
        <v>0</v>
      </c>
      <c r="P82" s="74">
        <v>296548000</v>
      </c>
      <c r="Q82" s="74">
        <v>296548000</v>
      </c>
      <c r="R82" s="67">
        <f t="shared" si="5"/>
        <v>1</v>
      </c>
      <c r="S82" s="74">
        <v>296548000</v>
      </c>
      <c r="T82" s="67">
        <f t="shared" si="6"/>
        <v>1</v>
      </c>
      <c r="U82" s="46" t="s">
        <v>285</v>
      </c>
      <c r="V82" s="26" t="s">
        <v>35</v>
      </c>
    </row>
    <row r="83" spans="1:22" ht="103.5" customHeight="1">
      <c r="A83" s="56" t="s">
        <v>29</v>
      </c>
      <c r="B83" s="59">
        <v>2</v>
      </c>
      <c r="C83" s="57" t="s">
        <v>30</v>
      </c>
      <c r="D83" s="56">
        <v>10</v>
      </c>
      <c r="E83" s="69" t="s">
        <v>31</v>
      </c>
      <c r="F83" s="70">
        <v>8141</v>
      </c>
      <c r="G83" s="69" t="s">
        <v>32</v>
      </c>
      <c r="H83" s="70">
        <v>38</v>
      </c>
      <c r="I83" s="71" t="s">
        <v>286</v>
      </c>
      <c r="J83" s="73">
        <v>0.95</v>
      </c>
      <c r="K83" s="152">
        <v>0.85599999999999998</v>
      </c>
      <c r="L83" s="83">
        <f>+K83/J83</f>
        <v>0.90105263157894744</v>
      </c>
      <c r="M83" s="73">
        <v>0.95</v>
      </c>
      <c r="N83" s="73">
        <v>0.95</v>
      </c>
      <c r="O83" s="73">
        <v>0.95</v>
      </c>
      <c r="P83" s="74">
        <v>7871918156</v>
      </c>
      <c r="Q83" s="74">
        <v>7871918156</v>
      </c>
      <c r="R83" s="67">
        <f t="shared" si="5"/>
        <v>1</v>
      </c>
      <c r="S83" s="74">
        <v>7121623921</v>
      </c>
      <c r="T83" s="67">
        <f t="shared" si="6"/>
        <v>0.90468724139006407</v>
      </c>
      <c r="U83" s="46" t="s">
        <v>287</v>
      </c>
      <c r="V83" s="30" t="s">
        <v>288</v>
      </c>
    </row>
    <row r="84" spans="1:22" ht="147.75" customHeight="1">
      <c r="A84" s="56" t="s">
        <v>29</v>
      </c>
      <c r="B84" s="59">
        <v>2</v>
      </c>
      <c r="C84" s="57" t="s">
        <v>30</v>
      </c>
      <c r="D84" s="56">
        <v>10</v>
      </c>
      <c r="E84" s="69" t="s">
        <v>31</v>
      </c>
      <c r="F84" s="70">
        <v>8141</v>
      </c>
      <c r="G84" s="69" t="s">
        <v>32</v>
      </c>
      <c r="H84" s="70">
        <v>39</v>
      </c>
      <c r="I84" s="71" t="s">
        <v>289</v>
      </c>
      <c r="J84" s="73" t="s">
        <v>290</v>
      </c>
      <c r="K84" s="128" t="s">
        <v>291</v>
      </c>
      <c r="L84" s="150" t="s">
        <v>255</v>
      </c>
      <c r="M84" s="73" t="s">
        <v>290</v>
      </c>
      <c r="N84" s="73" t="s">
        <v>290</v>
      </c>
      <c r="O84" s="73" t="s">
        <v>290</v>
      </c>
      <c r="P84" s="74">
        <v>1968009906</v>
      </c>
      <c r="Q84" s="74">
        <v>1537758443</v>
      </c>
      <c r="R84" s="67">
        <f t="shared" si="5"/>
        <v>0.78137738957092429</v>
      </c>
      <c r="S84" s="74">
        <v>862524723</v>
      </c>
      <c r="T84" s="67">
        <f t="shared" si="6"/>
        <v>0.43827255156102857</v>
      </c>
      <c r="U84" s="46" t="s">
        <v>292</v>
      </c>
      <c r="V84" s="30" t="s">
        <v>293</v>
      </c>
    </row>
    <row r="85" spans="1:22" ht="69" customHeight="1">
      <c r="A85" s="56" t="s">
        <v>29</v>
      </c>
      <c r="B85" s="59">
        <v>2</v>
      </c>
      <c r="C85" s="57" t="s">
        <v>30</v>
      </c>
      <c r="D85" s="56">
        <v>10</v>
      </c>
      <c r="E85" s="69" t="s">
        <v>31</v>
      </c>
      <c r="F85" s="70">
        <v>8141</v>
      </c>
      <c r="G85" s="69" t="s">
        <v>32</v>
      </c>
      <c r="H85" s="70">
        <v>40</v>
      </c>
      <c r="I85" s="71" t="s">
        <v>294</v>
      </c>
      <c r="J85" s="70">
        <v>20</v>
      </c>
      <c r="K85" s="153">
        <v>20</v>
      </c>
      <c r="L85" s="85">
        <f>+K85/J85</f>
        <v>1</v>
      </c>
      <c r="M85" s="70">
        <v>20</v>
      </c>
      <c r="N85" s="70">
        <v>20</v>
      </c>
      <c r="O85" s="70">
        <v>20</v>
      </c>
      <c r="P85" s="74">
        <v>3337803207</v>
      </c>
      <c r="Q85" s="74">
        <v>3337803207</v>
      </c>
      <c r="R85" s="67">
        <f t="shared" si="5"/>
        <v>1</v>
      </c>
      <c r="S85" s="74">
        <v>3037987797</v>
      </c>
      <c r="T85" s="67">
        <f t="shared" si="6"/>
        <v>0.91017582781056994</v>
      </c>
      <c r="U85" s="43" t="s">
        <v>295</v>
      </c>
      <c r="V85" s="30" t="s">
        <v>296</v>
      </c>
    </row>
    <row r="86" spans="1:22" ht="69" customHeight="1">
      <c r="A86" s="56" t="s">
        <v>29</v>
      </c>
      <c r="B86" s="59">
        <v>2</v>
      </c>
      <c r="C86" s="57" t="s">
        <v>30</v>
      </c>
      <c r="D86" s="56">
        <v>10</v>
      </c>
      <c r="E86" s="69" t="s">
        <v>31</v>
      </c>
      <c r="F86" s="70">
        <v>8141</v>
      </c>
      <c r="G86" s="69" t="s">
        <v>32</v>
      </c>
      <c r="H86" s="70">
        <v>42</v>
      </c>
      <c r="I86" s="71" t="s">
        <v>297</v>
      </c>
      <c r="J86" s="79" t="s">
        <v>298</v>
      </c>
      <c r="K86" s="154" t="s">
        <v>299</v>
      </c>
      <c r="L86" s="85">
        <f>30647/59429</f>
        <v>0.51569099261303408</v>
      </c>
      <c r="M86" s="79" t="s">
        <v>300</v>
      </c>
      <c r="N86" s="79" t="s">
        <v>301</v>
      </c>
      <c r="O86" s="73" t="s">
        <v>302</v>
      </c>
      <c r="P86" s="74">
        <v>16352582391</v>
      </c>
      <c r="Q86" s="74">
        <v>16179888978</v>
      </c>
      <c r="R86" s="67">
        <f t="shared" si="5"/>
        <v>0.98943937973398954</v>
      </c>
      <c r="S86" s="74">
        <v>14213145060</v>
      </c>
      <c r="T86" s="67">
        <f t="shared" si="6"/>
        <v>0.86916822799942073</v>
      </c>
      <c r="U86" s="43" t="s">
        <v>303</v>
      </c>
      <c r="V86" s="25" t="s">
        <v>304</v>
      </c>
    </row>
    <row r="87" spans="1:22" ht="69" customHeight="1">
      <c r="A87" s="56" t="s">
        <v>29</v>
      </c>
      <c r="B87" s="59">
        <v>2</v>
      </c>
      <c r="C87" s="57" t="s">
        <v>30</v>
      </c>
      <c r="D87" s="56">
        <v>10</v>
      </c>
      <c r="E87" s="69" t="s">
        <v>31</v>
      </c>
      <c r="F87" s="70">
        <v>8141</v>
      </c>
      <c r="G87" s="69" t="s">
        <v>32</v>
      </c>
      <c r="H87" s="70">
        <v>43</v>
      </c>
      <c r="I87" s="71" t="s">
        <v>305</v>
      </c>
      <c r="J87" s="73">
        <v>0.38</v>
      </c>
      <c r="K87" s="119">
        <v>0.35</v>
      </c>
      <c r="L87" s="85">
        <f>+K87/J87</f>
        <v>0.92105263157894735</v>
      </c>
      <c r="M87" s="73">
        <v>0.43</v>
      </c>
      <c r="N87" s="79">
        <v>0.48</v>
      </c>
      <c r="O87" s="73">
        <v>0.6</v>
      </c>
      <c r="P87" s="74">
        <v>6638063678</v>
      </c>
      <c r="Q87" s="74">
        <v>6638063678</v>
      </c>
      <c r="R87" s="67">
        <f t="shared" si="5"/>
        <v>1</v>
      </c>
      <c r="S87" s="74">
        <v>6456983985</v>
      </c>
      <c r="T87" s="67">
        <f t="shared" si="6"/>
        <v>0.97272100694060259</v>
      </c>
      <c r="U87" s="43" t="s">
        <v>306</v>
      </c>
      <c r="V87" s="25" t="s">
        <v>307</v>
      </c>
    </row>
    <row r="88" spans="1:22" ht="69" customHeight="1">
      <c r="A88" s="56" t="s">
        <v>29</v>
      </c>
      <c r="B88" s="59">
        <v>2</v>
      </c>
      <c r="C88" s="57" t="s">
        <v>30</v>
      </c>
      <c r="D88" s="56">
        <v>10</v>
      </c>
      <c r="E88" s="69" t="s">
        <v>31</v>
      </c>
      <c r="F88" s="70">
        <v>8141</v>
      </c>
      <c r="G88" s="69" t="s">
        <v>32</v>
      </c>
      <c r="H88" s="70">
        <v>44</v>
      </c>
      <c r="I88" s="71" t="s">
        <v>308</v>
      </c>
      <c r="J88" s="73">
        <v>1</v>
      </c>
      <c r="K88" s="119">
        <v>1</v>
      </c>
      <c r="L88" s="85">
        <f>+K88/J88</f>
        <v>1</v>
      </c>
      <c r="M88" s="73">
        <v>1</v>
      </c>
      <c r="N88" s="79">
        <v>1</v>
      </c>
      <c r="O88" s="73">
        <v>1</v>
      </c>
      <c r="P88" s="74">
        <v>18931169493</v>
      </c>
      <c r="Q88" s="74">
        <v>18931169493</v>
      </c>
      <c r="R88" s="67">
        <f t="shared" si="5"/>
        <v>1</v>
      </c>
      <c r="S88" s="74">
        <v>17116937023</v>
      </c>
      <c r="T88" s="67">
        <f t="shared" si="6"/>
        <v>0.90416690999091043</v>
      </c>
      <c r="U88" s="43" t="s">
        <v>309</v>
      </c>
      <c r="V88" s="25" t="s">
        <v>310</v>
      </c>
    </row>
    <row r="89" spans="1:22" ht="89.25" customHeight="1">
      <c r="A89" s="56" t="s">
        <v>29</v>
      </c>
      <c r="B89" s="59">
        <v>2</v>
      </c>
      <c r="C89" s="57" t="s">
        <v>30</v>
      </c>
      <c r="D89" s="56">
        <v>10</v>
      </c>
      <c r="E89" s="69" t="s">
        <v>31</v>
      </c>
      <c r="F89" s="70">
        <v>8141</v>
      </c>
      <c r="G89" s="69" t="s">
        <v>32</v>
      </c>
      <c r="H89" s="70">
        <v>45</v>
      </c>
      <c r="I89" s="76" t="s">
        <v>311</v>
      </c>
      <c r="J89" s="73" t="s">
        <v>312</v>
      </c>
      <c r="K89" s="119">
        <v>1</v>
      </c>
      <c r="L89" s="85">
        <v>1</v>
      </c>
      <c r="M89" s="73" t="s">
        <v>312</v>
      </c>
      <c r="N89" s="73" t="s">
        <v>312</v>
      </c>
      <c r="O89" s="73" t="s">
        <v>312</v>
      </c>
      <c r="P89" s="74">
        <v>3411128326</v>
      </c>
      <c r="Q89" s="74">
        <v>1430731600</v>
      </c>
      <c r="R89" s="67">
        <f t="shared" si="5"/>
        <v>0.41943059986773418</v>
      </c>
      <c r="S89" s="74">
        <v>1401106809</v>
      </c>
      <c r="T89" s="67">
        <f t="shared" si="6"/>
        <v>0.41074585154730414</v>
      </c>
      <c r="U89" s="43" t="s">
        <v>313</v>
      </c>
      <c r="V89" s="26" t="s">
        <v>35</v>
      </c>
    </row>
    <row r="90" spans="1:22" ht="123.75" customHeight="1">
      <c r="A90" s="56" t="s">
        <v>29</v>
      </c>
      <c r="B90" s="59">
        <v>1</v>
      </c>
      <c r="C90" s="57" t="s">
        <v>86</v>
      </c>
      <c r="D90" s="59">
        <v>6</v>
      </c>
      <c r="E90" s="57" t="s">
        <v>314</v>
      </c>
      <c r="F90" s="59">
        <v>8143</v>
      </c>
      <c r="G90" s="60" t="s">
        <v>315</v>
      </c>
      <c r="H90" s="61">
        <v>1</v>
      </c>
      <c r="I90" s="62" t="s">
        <v>316</v>
      </c>
      <c r="J90" s="91">
        <v>1</v>
      </c>
      <c r="K90" s="91">
        <v>1</v>
      </c>
      <c r="L90" s="65">
        <f>+K90/J90</f>
        <v>1</v>
      </c>
      <c r="M90" s="91">
        <v>1</v>
      </c>
      <c r="N90" s="91">
        <v>1</v>
      </c>
      <c r="O90" s="91">
        <v>1</v>
      </c>
      <c r="P90" s="74">
        <v>727475252</v>
      </c>
      <c r="Q90" s="74">
        <v>727475252</v>
      </c>
      <c r="R90" s="67">
        <f t="shared" si="5"/>
        <v>1</v>
      </c>
      <c r="S90" s="74">
        <v>632454230</v>
      </c>
      <c r="T90" s="67">
        <f t="shared" si="6"/>
        <v>0.86938246801005958</v>
      </c>
      <c r="U90" s="43" t="s">
        <v>317</v>
      </c>
      <c r="V90" s="26" t="s">
        <v>35</v>
      </c>
    </row>
    <row r="91" spans="1:22" ht="105" customHeight="1">
      <c r="A91" s="56" t="s">
        <v>29</v>
      </c>
      <c r="B91" s="59">
        <v>2</v>
      </c>
      <c r="C91" s="57" t="s">
        <v>30</v>
      </c>
      <c r="D91" s="56">
        <v>13</v>
      </c>
      <c r="E91" s="57" t="s">
        <v>318</v>
      </c>
      <c r="F91" s="56">
        <v>8145</v>
      </c>
      <c r="G91" s="60" t="s">
        <v>319</v>
      </c>
      <c r="H91" s="61">
        <v>1</v>
      </c>
      <c r="I91" s="62" t="s">
        <v>320</v>
      </c>
      <c r="J91" s="155">
        <v>2160</v>
      </c>
      <c r="K91" s="111">
        <v>1333</v>
      </c>
      <c r="L91" s="65">
        <f>+K91/J91</f>
        <v>0.61712962962962958</v>
      </c>
      <c r="M91" s="155">
        <v>5040</v>
      </c>
      <c r="N91" s="155">
        <v>5040</v>
      </c>
      <c r="O91" s="155">
        <v>5040</v>
      </c>
      <c r="P91" s="74">
        <v>5188758701</v>
      </c>
      <c r="Q91" s="74">
        <v>5188758692</v>
      </c>
      <c r="R91" s="67">
        <f t="shared" si="5"/>
        <v>0.99999999826548114</v>
      </c>
      <c r="S91" s="74">
        <v>4017157562</v>
      </c>
      <c r="T91" s="67">
        <f t="shared" si="6"/>
        <v>0.77420396543508485</v>
      </c>
      <c r="U91" s="43" t="s">
        <v>321</v>
      </c>
      <c r="V91" s="25" t="s">
        <v>322</v>
      </c>
    </row>
    <row r="92" spans="1:22" ht="69" customHeight="1">
      <c r="A92" s="56" t="s">
        <v>159</v>
      </c>
      <c r="B92" s="59">
        <v>2</v>
      </c>
      <c r="C92" s="57" t="s">
        <v>160</v>
      </c>
      <c r="D92" s="59">
        <v>11</v>
      </c>
      <c r="E92" s="57" t="s">
        <v>92</v>
      </c>
      <c r="F92" s="59">
        <v>8149</v>
      </c>
      <c r="G92" s="86" t="s">
        <v>323</v>
      </c>
      <c r="H92" s="118">
        <v>1</v>
      </c>
      <c r="I92" s="116" t="s">
        <v>324</v>
      </c>
      <c r="J92" s="123">
        <v>1</v>
      </c>
      <c r="K92" s="119">
        <v>1</v>
      </c>
      <c r="L92" s="65">
        <f>+K92/J92</f>
        <v>1</v>
      </c>
      <c r="M92" s="123">
        <v>1</v>
      </c>
      <c r="N92" s="123">
        <v>1</v>
      </c>
      <c r="O92" s="123">
        <v>1</v>
      </c>
      <c r="P92" s="74">
        <v>20267425235</v>
      </c>
      <c r="Q92" s="74">
        <v>17411566979</v>
      </c>
      <c r="R92" s="67">
        <f t="shared" si="5"/>
        <v>0.85909121544120992</v>
      </c>
      <c r="S92" s="74">
        <v>12770073951</v>
      </c>
      <c r="T92" s="67">
        <f t="shared" si="6"/>
        <v>0.63007874966511501</v>
      </c>
      <c r="U92" s="43" t="s">
        <v>325</v>
      </c>
      <c r="V92" s="36" t="s">
        <v>326</v>
      </c>
    </row>
    <row r="93" spans="1:22" ht="140.25" customHeight="1">
      <c r="A93" s="56" t="s">
        <v>159</v>
      </c>
      <c r="B93" s="59">
        <v>2</v>
      </c>
      <c r="C93" s="57" t="s">
        <v>160</v>
      </c>
      <c r="D93" s="59">
        <v>11</v>
      </c>
      <c r="E93" s="57" t="s">
        <v>92</v>
      </c>
      <c r="F93" s="59">
        <v>8149</v>
      </c>
      <c r="G93" s="86" t="s">
        <v>323</v>
      </c>
      <c r="H93" s="118">
        <v>2</v>
      </c>
      <c r="I93" s="116" t="s">
        <v>327</v>
      </c>
      <c r="J93" s="123">
        <v>1</v>
      </c>
      <c r="K93" s="119">
        <v>1</v>
      </c>
      <c r="L93" s="65">
        <f>+K93/J93</f>
        <v>1</v>
      </c>
      <c r="M93" s="123">
        <v>1</v>
      </c>
      <c r="N93" s="123">
        <v>1</v>
      </c>
      <c r="O93" s="123">
        <v>1</v>
      </c>
      <c r="P93" s="74">
        <v>370645560</v>
      </c>
      <c r="Q93" s="74">
        <v>332540484</v>
      </c>
      <c r="R93" s="67">
        <f t="shared" si="5"/>
        <v>0.89719268187105761</v>
      </c>
      <c r="S93" s="74">
        <v>280432980</v>
      </c>
      <c r="T93" s="67">
        <f t="shared" si="6"/>
        <v>0.75660687801035575</v>
      </c>
      <c r="U93" s="133" t="s">
        <v>328</v>
      </c>
      <c r="V93" s="36" t="s">
        <v>326</v>
      </c>
    </row>
    <row r="94" spans="1:22" ht="85.5" customHeight="1">
      <c r="A94" s="56" t="s">
        <v>159</v>
      </c>
      <c r="B94" s="59">
        <v>2</v>
      </c>
      <c r="C94" s="57" t="s">
        <v>160</v>
      </c>
      <c r="D94" s="59">
        <v>11</v>
      </c>
      <c r="E94" s="57" t="s">
        <v>92</v>
      </c>
      <c r="F94" s="59">
        <v>8149</v>
      </c>
      <c r="G94" s="86" t="s">
        <v>323</v>
      </c>
      <c r="H94" s="118">
        <v>3</v>
      </c>
      <c r="I94" s="116" t="s">
        <v>329</v>
      </c>
      <c r="J94" s="123">
        <v>0.9</v>
      </c>
      <c r="K94" s="119">
        <v>1</v>
      </c>
      <c r="L94" s="65">
        <f>+K94/J94</f>
        <v>1.1111111111111112</v>
      </c>
      <c r="M94" s="123">
        <v>0.9</v>
      </c>
      <c r="N94" s="123">
        <v>0.9</v>
      </c>
      <c r="O94" s="123">
        <v>0.9</v>
      </c>
      <c r="P94" s="74">
        <v>1047882828</v>
      </c>
      <c r="Q94" s="74">
        <v>974361092</v>
      </c>
      <c r="R94" s="67">
        <f t="shared" si="5"/>
        <v>0.92983782724989938</v>
      </c>
      <c r="S94" s="74">
        <v>874818137</v>
      </c>
      <c r="T94" s="67">
        <f t="shared" si="6"/>
        <v>0.83484347068620923</v>
      </c>
      <c r="U94" s="156" t="s">
        <v>330</v>
      </c>
      <c r="V94" s="36" t="s">
        <v>326</v>
      </c>
    </row>
    <row r="95" spans="1:22" s="13" customFormat="1" ht="63.75" customHeight="1">
      <c r="A95" s="157" t="s">
        <v>331</v>
      </c>
      <c r="B95" s="163" t="s">
        <v>332</v>
      </c>
      <c r="C95" s="164"/>
      <c r="D95" s="164"/>
      <c r="E95" s="164"/>
      <c r="F95" s="164"/>
      <c r="G95" s="164"/>
      <c r="H95" s="164"/>
      <c r="I95" s="164"/>
      <c r="J95" s="164"/>
      <c r="K95" s="114"/>
      <c r="L95" s="114"/>
      <c r="M95" s="158"/>
      <c r="N95" s="158"/>
      <c r="O95" s="158"/>
      <c r="P95" s="159">
        <f t="shared" ref="P95:S95" si="7">SUM(P3:P94)</f>
        <v>2282956949967</v>
      </c>
      <c r="Q95" s="159">
        <f t="shared" si="7"/>
        <v>2137891945562</v>
      </c>
      <c r="R95" s="160">
        <f>+Q95/P95</f>
        <v>0.93645740695763147</v>
      </c>
      <c r="S95" s="159">
        <f t="shared" si="7"/>
        <v>2071762903473</v>
      </c>
      <c r="T95" s="160">
        <f>+S95/P95</f>
        <v>0.90749100788034887</v>
      </c>
      <c r="U95" s="157"/>
      <c r="V95" s="31"/>
    </row>
    <row r="96" spans="1:22" s="13" customFormat="1" ht="24.95">
      <c r="A96" s="2" t="s">
        <v>333</v>
      </c>
      <c r="B96" s="6"/>
      <c r="C96" s="7"/>
      <c r="D96" s="8"/>
      <c r="E96" s="23"/>
      <c r="F96" s="9"/>
      <c r="G96" s="10"/>
      <c r="H96" s="11"/>
      <c r="I96" s="12"/>
      <c r="J96" s="14"/>
      <c r="K96" s="1"/>
      <c r="L96" s="1"/>
      <c r="M96" s="14"/>
      <c r="N96" s="14"/>
      <c r="O96" s="14"/>
      <c r="P96" s="1"/>
      <c r="Q96" s="1"/>
      <c r="R96" s="1"/>
      <c r="S96" s="1"/>
    </row>
    <row r="97" spans="1:22" s="13" customFormat="1" ht="28.5" customHeight="1">
      <c r="A97" s="2"/>
      <c r="B97" s="6"/>
      <c r="C97" s="7"/>
      <c r="D97" s="8"/>
      <c r="E97" s="23"/>
      <c r="F97" s="9"/>
      <c r="G97" s="10"/>
      <c r="H97" s="11"/>
      <c r="I97" s="12"/>
      <c r="J97" s="14"/>
      <c r="K97" s="1"/>
      <c r="L97" s="1"/>
      <c r="M97" s="15"/>
      <c r="N97" s="14"/>
      <c r="O97" s="14"/>
      <c r="P97" s="14"/>
      <c r="Q97" s="1"/>
      <c r="R97" s="1"/>
      <c r="S97" s="1"/>
      <c r="U97" s="167"/>
      <c r="V97" s="167"/>
    </row>
    <row r="98" spans="1:22" ht="15">
      <c r="J98" s="17"/>
    </row>
    <row r="99" spans="1:22" ht="15">
      <c r="J99" s="17"/>
    </row>
    <row r="100" spans="1:22" ht="15">
      <c r="J100" s="17"/>
    </row>
    <row r="101" spans="1:22" ht="15">
      <c r="J101" s="17"/>
    </row>
    <row r="102" spans="1:22" ht="15"/>
    <row r="103" spans="1:22" ht="20.25" customHeight="1"/>
    <row r="104" spans="1:22" ht="15">
      <c r="M104" s="18"/>
      <c r="N104" s="18"/>
      <c r="O104" s="18"/>
    </row>
    <row r="106" spans="1:22" ht="28.5" customHeight="1">
      <c r="K106" s="19"/>
    </row>
    <row r="107" spans="1:22" ht="28.5" customHeight="1">
      <c r="K107" s="20"/>
    </row>
    <row r="108" spans="1:22" ht="15"/>
    <row r="109" spans="1:22" ht="15"/>
    <row r="110" spans="1:22" ht="15"/>
    <row r="111" spans="1:22" ht="15"/>
    <row r="112" spans="1:22" ht="15.75">
      <c r="I112" s="21"/>
    </row>
    <row r="113" ht="15"/>
    <row r="114" ht="15"/>
    <row r="115" ht="15"/>
    <row r="116" ht="15"/>
  </sheetData>
  <autoFilter ref="A2:V96" xr:uid="{00000000-0001-0000-0000-000000000000}"/>
  <mergeCells count="1">
    <mergeCell ref="B95:J95"/>
  </mergeCells>
  <printOptions horizontalCentered="1" verticalCentered="1"/>
  <pageMargins left="0" right="0" top="0" bottom="0" header="0" footer="0"/>
  <pageSetup paperSize="14" scale="30" fitToWidth="0" fitToHeight="0"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Janet, Gomez Gomez</dc:creator>
  <cp:keywords/>
  <dc:description/>
  <cp:lastModifiedBy>Laura Juliana, Castrillon Molina</cp:lastModifiedBy>
  <cp:revision/>
  <dcterms:created xsi:type="dcterms:W3CDTF">2025-02-03T13:31:05Z</dcterms:created>
  <dcterms:modified xsi:type="dcterms:W3CDTF">2025-02-14T20:46:02Z</dcterms:modified>
  <cp:category/>
  <cp:contentStatus/>
</cp:coreProperties>
</file>